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<sst xmlns="http://schemas.openxmlformats.org/spreadsheetml/2006/main" count="480" uniqueCount="355">
  <si>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</si>
  <si>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</si>
  <si>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</si>
  <si>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</si>
  <si>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</si>
  <si>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</si>
  <si>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</si>
  <si>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</si>
  <si>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</si>
  <si>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</si>
  <si>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</si>
  <si>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</si>
  <si>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</si>
  <si>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</si>
  <si>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</si>
  <si>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</si>
  <si>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</si>
  <si>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</si>
  <si>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</si>
  <si>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</si>
  <si>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</si>
  <si>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</si>
  <si>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</si>
  <si>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</si>
  <si>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</si>
  <si>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</si>
  <si>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</si>
  <si>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</si>
  <si>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</si>
  <si>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</si>
  <si>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</si>
  <si>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</si>
  <si>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</si>
  <si>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</si>
  <si>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</si>
  <si>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</si>
  <si>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</si>
  <si>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</si>
  <si>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</si>
  <si>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</si>
  <si>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</si>
  <si>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</si>
  <si>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</si>
  <si>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</si>
  <si>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</si>
  <si>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</si>
  <si>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</si>
  <si>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</si>
  <si>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</si>
  <si>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</si>
  <si>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</si>
  <si>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</si>
  <si>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</si>
  <si>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</si>
  <si>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</si>
  <si>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</si>
  <si>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</si>
  <si>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</si>
  <si>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</si>
  <si>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</si>
  <si>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</si>
  <si>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</si>
  <si>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</si>
  <si>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</si>
  <si>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</si>
  <si>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</si>
  <si>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</si>
  <si>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</si>
  <si>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</si>
  <si>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</si>
  <si>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</si>
  <si>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</si>
  <si>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</si>
  <si>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</si>
  <si>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</si>
  <si>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</si>
  <si>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</si>
  <si>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</si>
  <si>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</si>
  <si>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</si>
  <si>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</si>
  <si>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</si>
  <si>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</si>
  <si>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</si>
  <si>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</si>
  <si>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</si>
  <si>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</si>
  <si>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</si>
  <si>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</si>
  <si>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</si>
  <si>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</si>
  <si>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</si>
  <si>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</si>
  <si>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</si>
  <si>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</si>
  <si>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</si>
  <si>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</si>
  <si>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</si>
  <si>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</si>
  <si>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</si>
  <si>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</si>
  <si>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</si>
  <si>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</si>
  <si>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</si>
  <si>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</si>
  <si>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</si>
  <si>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</si>
  <si>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</si>
  <si>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</si>
  <si>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</si>
  <si>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</si>
  <si>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</si>
  <si>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</si>
  <si>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</si>
  <si>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</si>
  <si>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</si>
  <si>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</si>
  <si>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</si>
  <si>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</si>
  <si>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</si>
  <si>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</si>
  <si>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</si>
  <si>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</si>
  <si>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</si>
  <si>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</si>
  <si>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</si>
  <si>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</si>
  <si>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</si>
  <si>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</si>
  <si>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</si>
  <si>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</si>
  <si>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</si>
  <si>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</si>
  <si>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</si>
  <si>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</si>
  <si>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</si>
  <si>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</si>
  <si>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</si>
  <si>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</si>
  <si>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</si>
  <si>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</si>
  <si>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</si>
  <si>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</si>
  <si>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</si>
  <si>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</si>
  <si>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</si>
  <si>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</si>
  <si>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</si>
  <si>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</si>
  <si>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</si>
  <si>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</si>
  <si>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</si>
  <si>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</si>
  <si>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</si>
  <si>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</si>
  <si>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</si>
  <si>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</si>
  <si>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</si>
  <si>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</si>
  <si>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</si>
  <si>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</si>
  <si>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</si>
  <si>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</si>
  <si>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</si>
  <si>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</si>
  <si>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</si>
  <si>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</si>
  <si>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</si>
  <si>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</si>
  <si>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</si>
  <si>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</si>
  <si>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</si>
  <si>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</si>
  <si>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</si>
  <si>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</si>
  <si>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</si>
  <si>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</si>
  <si>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</si>
  <si>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</si>
  <si>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</si>
  <si>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</si>
  <si>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</si>
  <si>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</si>
  <si>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</si>
  <si>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</si>
  <si>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</si>
  <si>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</si>
  <si>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</si>
  <si>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</si>
  <si>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</si>
  <si>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</si>
  <si>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</si>
  <si>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</si>
  <si>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</si>
  <si>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</si>
  <si>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</si>
  <si>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</si>
  <si>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</si>
  <si>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</si>
  <si>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</si>
  <si>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</si>
  <si>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</si>
  <si>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</si>
  <si>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</si>
  <si>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</si>
  <si>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</si>
  <si>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</si>
  <si>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</si>
  <si>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</si>
  <si>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</si>
  <si>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</si>
  <si>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</si>
  <si>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</si>
  <si>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</si>
  <si>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</si>
  <si>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</si>
  <si>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</si>
  <si>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</si>
  <si>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</si>
  <si>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</si>
  <si>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</si>
  <si>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</si>
  <si>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</si>
  <si>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</si>
  <si>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</si>
  <si>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</si>
  <si>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</si>
  <si>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</si>
  <si>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</si>
  <si>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</si>
  <si>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</si>
  <si>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</si>
  <si>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</si>
  <si>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</si>
  <si>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</si>
  <si>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</si>
  <si>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</si>
  <si>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</si>
  <si>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</si>
  <si>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</si>
  <si>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</si>
  <si>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</si>
  <si>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</si>
  <si>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</si>
  <si>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</si>
  <si>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</si>
  <si>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</si>
  <si>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</si>
  <si>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</si>
  <si>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</si>
  <si>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</si>
  <si>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</si>
  <si>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</si>
  <si>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</si>
  <si>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</si>
  <si>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</si>
  <si>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</si>
  <si>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</si>
  <si>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</si>
  <si>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</si>
  <si>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</si>
  <si>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</si>
  <si>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</si>
  <si>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</si>
  <si>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</si>
  <si>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</si>
  <si>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</si>
  <si>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</si>
  <si>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</si>
  <si>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</si>
  <si>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</si>
  <si>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</si>
  <si>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</si>
  <si>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</si>
  <si>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</si>
  <si>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</si>
  <si>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</si>
  <si>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</si>
  <si>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</si>
  <si>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</si>
  <si>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</si>
  <si>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</si>
  <si>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</si>
  <si>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</si>
  <si>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</si>
  <si>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</si>
  <si>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</si>
  <si>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</si>
  <si>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</si>
  <si>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</si>
  <si>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</si>
  <si>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</si>
  <si>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</si>
  <si>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</si>
  <si>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</si>
  <si>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</si>
  <si>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</si>
  <si>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>12B1(4), 12C3(3), 11B2(4), 11B3(4). 11C1(3); nhận từ Ngân: 11A1(4),</t>
  </si>
  <si>
    <t>12C1(3), 10A5(4), 10C1(3), 10C2(3), 10C3(3);</t>
  </si>
  <si>
    <t xml:space="preserve">12A1(3), 12C3(2), 10A3(3), 10C1(2), 10C2(2); HĐ TNHN: 12A1 (3), 10A3 (3), </t>
  </si>
  <si>
    <t>TPCM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</si>
  <si>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/>
    </r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</si>
  <si>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</si>
  <si>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</si>
  <si>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</si>
  <si>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</si>
  <si>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</si>
  <si>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</si>
  <si>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</si>
  <si>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</si>
  <si>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</si>
  <si>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</si>
  <si>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</si>
  <si>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</si>
  <si>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</si>
  <si>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>12B2(2), 10A5(3), 11B2(2), 11B3(2), 11C3(2); HĐ TNHN: 12B2(3), 11B2 (3),</t>
  </si>
  <si>
    <t>12B1(2), 11A1(3), 11B1(2), 10A1(3), 10A4(3); HĐ TNHN: 12B1(3), 10A4 (3),</t>
  </si>
  <si>
    <t>10A3(2) từ tuần 28</t>
  </si>
  <si>
    <t>10A5: Trân</t>
  </si>
  <si>
    <t>TTCM(3), CN 11B3 (4)</t>
  </si>
  <si>
    <t>CN12A2(4); BCH CĐ (1);</t>
  </si>
  <si>
    <t>12A2(3), 11A2(3), 10A2(3); HĐ TNHN: 12A2(3), 11C2 (3), nhận TN HN 12C2 (3), 12C3 (3) từ Hiện, Quân từ tuần 26; nhận từ Đào TNHN: 11B3(3) tuần 28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</si>
  <si>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11A1(3); Hóa nhận từ Dương 10A2(3) từ tuần 28,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</si>
  <si>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Hóa nhận từ Dương   10A3(3) từ tuần 28</t>
    </r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</si>
  <si>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</si>
  <si>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</si>
  <si>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</si>
  <si>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</si>
  <si>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</si>
  <si>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r>
      <t>12C2(3), 11C3(3), 10A1(4), 10A3(4),</t>
    </r>
    <r>
      <rPr>
        <sz val="12"/>
        <color rgb="FFFF0000"/>
        <rFont val="Times New Roman"/>
        <family val="1"/>
      </rPr>
      <t xml:space="preserve"> 10A4(4);10A2(4)</t>
    </r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</si>
  <si>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10A5 (1)
GDĐP T29 đến T35: 12A1 (2), 12B2 (2), 12C3 (2), 11A1 (1), 11B3 (1), 11C2 (1)</t>
    </r>
  </si>
  <si>
    <t xml:space="preserve">12B1(3), 12C2(4), 11A2(3), 11B2(3); 11C1(4) </t>
  </si>
  <si>
    <t xml:space="preserve"> CN 11C1 (4)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</si>
  <si>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</si>
  <si>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t>Hóa:   10A1(3); HĐ TN HN: 10A2 (1)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</si>
  <si>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</si>
  <si>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</si>
  <si>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</si>
  <si>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</si>
  <si>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</si>
  <si>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 xml:space="preserve">10A2(3), 10A3(3), 10A4(3), 10A5(3); 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</si>
  <si>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12C2(3); 10A1 (3)</t>
    </r>
  </si>
  <si>
    <t>Cần Đước, ngày      tháng     năm 2025</t>
  </si>
  <si>
    <t>11B3: Giang</t>
  </si>
  <si>
    <t>TTCM(3); CN10A1(4)</t>
  </si>
  <si>
    <r>
      <t>11A1(2), 11A2(2), 11C3(2), nhận tin Trân: 10A1(2), 10A2(2), 10A5(2), 10C3(2), 12A1(2), 12A2(2);</t>
    </r>
    <r>
      <rPr>
        <sz val="12"/>
        <color rgb="FFFFC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Cắt HĐTN 11A2(3), 10A5(3) chuyển Phong, An</t>
    </r>
  </si>
  <si>
    <t xml:space="preserve">CN: 10A3(2), 10A4(2), 12B1(2), 12B2(2); HĐ TNHN: 11A1(3); HĐTN: 11A2 (3) </t>
  </si>
  <si>
    <t xml:space="preserve">CN: 11B1(2), 11B2(2), 11B3(2), 10A5(2), 10C3(2); HĐTN 10A5 (3)  </t>
  </si>
  <si>
    <t>Đi học TCCT</t>
  </si>
  <si>
    <t>\</t>
  </si>
  <si>
    <t>Điều chỉnh: Thỉnh giảng Trí: 10A1,2,3,4 (4t)</t>
  </si>
  <si>
    <t>Điều chỉnh: Thỉnh giảng Trí: 10C2,3 (4t)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</si>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</sst>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sz val="12"/>
      <color rgb="FFFFC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43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2" fillId="4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0" fillId="4" borderId="0" xfId="0" applyFill="1"/>
    <xf numFmtId="0" fontId="14" fillId="0" borderId="14" xfId="0" applyFont="1" applyFill="1" applyBorder="1" applyAlignment="1" applyProtection="1">
      <alignment vertical="center" wrapText="1"/>
      <protection locked="0"/>
    </xf>
    <xf numFmtId="0" fontId="24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46" fillId="0" borderId="63" xfId="0" applyFont="1" applyFill="1" applyBorder="1" applyProtection="1">
      <protection locked="0"/>
    </xf>
    <xf numFmtId="0" fontId="46" fillId="0" borderId="8" xfId="0" applyFont="1" applyFill="1" applyBorder="1" applyProtection="1">
      <protection locked="0"/>
    </xf>
    <xf numFmtId="0" fontId="47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center" vertical="center"/>
    </xf>
    <xf numFmtId="0" fontId="49" fillId="4" borderId="13" xfId="0" applyFont="1" applyFill="1" applyBorder="1" applyAlignment="1" applyProtection="1">
      <alignment horizontal="center" vertical="center"/>
      <protection locked="0"/>
    </xf>
    <xf numFmtId="0" fontId="50" fillId="4" borderId="8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44" fillId="4" borderId="17" xfId="0" applyFont="1" applyFill="1" applyBorder="1" applyProtection="1">
      <protection locked="0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49" fillId="4" borderId="34" xfId="0" applyFont="1" applyFill="1" applyBorder="1" applyAlignment="1" applyProtection="1">
      <alignment horizontal="center" vertical="center"/>
      <protection locked="0"/>
    </xf>
    <xf numFmtId="0" fontId="50" fillId="4" borderId="3" xfId="0" applyFont="1" applyFill="1" applyBorder="1" applyProtection="1"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/>
    <xf numFmtId="0" fontId="67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 wrapText="1"/>
      <protection locked="0"/>
    </xf>
    <xf numFmtId="0" fontId="14" fillId="0" borderId="53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48" fillId="4" borderId="22" xfId="0" applyFont="1" applyFill="1" applyBorder="1" applyAlignment="1" applyProtection="1">
      <alignment horizontal="center" vertical="center" wrapText="1"/>
      <protection locked="0"/>
    </xf>
    <xf numFmtId="0" fontId="49" fillId="4" borderId="22" xfId="0" applyFont="1" applyFill="1" applyBorder="1" applyAlignment="1" applyProtection="1">
      <alignment horizontal="left" vertical="center"/>
      <protection locked="0"/>
    </xf>
    <xf numFmtId="0" fontId="48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50" fillId="4" borderId="1" xfId="0" applyFont="1" applyFill="1" applyBorder="1" applyProtection="1">
      <protection locked="0"/>
    </xf>
    <xf numFmtId="0" fontId="50" fillId="4" borderId="3" xfId="0" applyFont="1" applyFill="1" applyBorder="1" applyAlignment="1" applyProtection="1">
      <alignment wrapText="1"/>
      <protection locked="0"/>
    </xf>
    <xf numFmtId="0" fontId="3" fillId="4" borderId="48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48" fillId="4" borderId="17" xfId="0" applyFont="1" applyFill="1" applyBorder="1" applyAlignment="1" applyProtection="1">
      <alignment horizontal="center" vertical="center" wrapText="1"/>
      <protection locked="0"/>
    </xf>
    <xf numFmtId="0" fontId="49" fillId="4" borderId="17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wrapText="1"/>
    </xf>
    <xf numFmtId="0" fontId="14" fillId="4" borderId="21" xfId="0" applyFont="1" applyFill="1" applyBorder="1" applyAlignment="1" applyProtection="1">
      <alignment horizontal="left" vertical="center" wrapText="1"/>
      <protection locked="0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67" fillId="0" borderId="4" xfId="0" applyFont="1" applyFill="1" applyBorder="1" applyAlignment="1">
      <alignment horizontal="left"/>
    </xf>
    <xf numFmtId="0" fontId="67" fillId="0" borderId="6" xfId="0" applyFont="1" applyFill="1" applyBorder="1" applyAlignment="1">
      <alignment horizontal="left"/>
    </xf>
    <xf numFmtId="0" fontId="66" fillId="0" borderId="4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6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74" activePane="bottomRight" state="frozen"/>
      <selection activeCell="A19" sqref="A19"/>
      <selection pane="topRight" activeCell="J19" sqref="J19"/>
      <selection pane="bottomLeft" activeCell="A30" sqref="A30"/>
      <selection pane="bottomRight" activeCell="P76" sqref="P76"/>
    </sheetView>
  </sheetViews>
  <sheetFormatPr defaultRowHeight="15"/>
  <cols>
    <col min="1" max="1" width="6" style="109" customWidth="1"/>
    <col min="2" max="2" width="28.42578125" style="108" customWidth="1"/>
    <col min="3" max="3" width="14.42578125" style="108" customWidth="1"/>
    <col min="4" max="4" width="10.140625" style="108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481" t="s">
        <v>1</v>
      </c>
      <c r="B1" s="481"/>
      <c r="C1" s="481"/>
      <c r="D1" s="482" t="s">
        <v>2</v>
      </c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15" s="3" customFormat="1" ht="16.5">
      <c r="A2" s="483" t="s">
        <v>8</v>
      </c>
      <c r="B2" s="483"/>
      <c r="C2" s="483"/>
      <c r="D2" s="482" t="s">
        <v>4</v>
      </c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</row>
    <row r="3" spans="1:15" s="1" customFormat="1" ht="20.25">
      <c r="A3" s="487" t="s">
        <v>220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</row>
    <row r="4" spans="1:15" s="1" customFormat="1" ht="18.75">
      <c r="A4" s="30"/>
      <c r="B4" s="34"/>
      <c r="C4" s="34"/>
      <c r="D4" s="3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8" customFormat="1" ht="18.75">
      <c r="A5" s="36" t="s">
        <v>119</v>
      </c>
      <c r="B5" s="36"/>
      <c r="C5" s="36"/>
      <c r="D5" s="36"/>
      <c r="E5" s="16"/>
      <c r="F5" s="16"/>
      <c r="G5" s="451" t="s">
        <v>113</v>
      </c>
      <c r="H5" s="452"/>
      <c r="I5" s="452"/>
      <c r="J5" s="452"/>
      <c r="K5" s="452"/>
      <c r="L5" s="452"/>
      <c r="M5" s="452"/>
      <c r="N5" s="452"/>
      <c r="O5" s="453"/>
    </row>
    <row r="6" spans="1:15" s="9" customFormat="1" ht="19.5">
      <c r="A6" s="37"/>
      <c r="B6" s="38" t="s">
        <v>75</v>
      </c>
      <c r="C6" s="37"/>
      <c r="D6" s="37"/>
      <c r="E6" s="10"/>
      <c r="F6" s="10"/>
      <c r="G6" s="448" t="s">
        <v>78</v>
      </c>
      <c r="H6" s="449"/>
      <c r="I6" s="450"/>
      <c r="J6" s="448" t="s">
        <v>125</v>
      </c>
      <c r="K6" s="449"/>
      <c r="L6" s="450"/>
      <c r="M6" s="480" t="s">
        <v>89</v>
      </c>
      <c r="N6" s="480"/>
      <c r="O6" s="480"/>
    </row>
    <row r="7" spans="1:15" s="9" customFormat="1" ht="19.5">
      <c r="A7" s="37"/>
      <c r="B7" s="38" t="s">
        <v>120</v>
      </c>
      <c r="C7" s="37"/>
      <c r="D7" s="37"/>
      <c r="E7" s="10"/>
      <c r="F7" s="10"/>
      <c r="G7" s="445" t="s">
        <v>79</v>
      </c>
      <c r="H7" s="446"/>
      <c r="I7" s="447"/>
      <c r="J7" s="18" t="s">
        <v>80</v>
      </c>
      <c r="K7" s="19"/>
      <c r="L7" s="19"/>
      <c r="M7" s="462" t="s">
        <v>81</v>
      </c>
      <c r="N7" s="462"/>
      <c r="O7" s="462"/>
    </row>
    <row r="8" spans="1:15" s="9" customFormat="1" ht="19.5">
      <c r="A8" s="37"/>
      <c r="B8" s="38" t="s">
        <v>76</v>
      </c>
      <c r="C8" s="37"/>
      <c r="D8" s="37"/>
      <c r="E8" s="10"/>
      <c r="F8" s="10"/>
      <c r="G8" s="445" t="s">
        <v>179</v>
      </c>
      <c r="H8" s="446"/>
      <c r="I8" s="447"/>
      <c r="J8" s="18" t="s">
        <v>80</v>
      </c>
      <c r="K8" s="19"/>
      <c r="L8" s="19"/>
      <c r="M8" s="484" t="s">
        <v>135</v>
      </c>
      <c r="N8" s="485"/>
      <c r="O8" s="486"/>
    </row>
    <row r="9" spans="1:15" s="9" customFormat="1" ht="18.75">
      <c r="A9" s="39" t="s">
        <v>187</v>
      </c>
      <c r="B9" s="40"/>
      <c r="C9" s="37"/>
      <c r="D9" s="37"/>
      <c r="E9" s="10"/>
      <c r="F9" s="10"/>
      <c r="G9" s="445" t="s">
        <v>180</v>
      </c>
      <c r="H9" s="446"/>
      <c r="I9" s="447"/>
      <c r="J9" s="18" t="s">
        <v>80</v>
      </c>
      <c r="K9" s="19"/>
      <c r="L9" s="19"/>
      <c r="M9" s="462" t="s">
        <v>136</v>
      </c>
      <c r="N9" s="462"/>
      <c r="O9" s="462"/>
    </row>
    <row r="10" spans="1:15" s="3" customFormat="1" ht="18.75">
      <c r="A10" s="41"/>
      <c r="B10" s="36" t="s">
        <v>186</v>
      </c>
      <c r="C10" s="42"/>
      <c r="D10" s="42"/>
      <c r="E10" s="15"/>
      <c r="F10" s="15"/>
      <c r="G10" s="445" t="s">
        <v>88</v>
      </c>
      <c r="H10" s="446"/>
      <c r="I10" s="447"/>
      <c r="J10" s="18" t="s">
        <v>84</v>
      </c>
      <c r="K10" s="19"/>
      <c r="L10" s="19"/>
      <c r="M10" s="462" t="s">
        <v>85</v>
      </c>
      <c r="N10" s="462"/>
      <c r="O10" s="462"/>
    </row>
    <row r="11" spans="1:15" s="3" customFormat="1" ht="18.75">
      <c r="A11" s="43" t="s">
        <v>115</v>
      </c>
      <c r="B11" s="44"/>
      <c r="C11" s="45"/>
      <c r="D11" s="45"/>
      <c r="E11" s="11"/>
      <c r="F11" s="11"/>
      <c r="G11" s="445" t="s">
        <v>181</v>
      </c>
      <c r="H11" s="446"/>
      <c r="I11" s="447"/>
      <c r="J11" s="18" t="s">
        <v>84</v>
      </c>
      <c r="K11" s="19"/>
      <c r="L11" s="19"/>
      <c r="M11" s="462" t="s">
        <v>86</v>
      </c>
      <c r="N11" s="462"/>
      <c r="O11" s="462"/>
    </row>
    <row r="12" spans="1:15" s="8" customFormat="1" ht="18.75">
      <c r="A12" s="37"/>
      <c r="B12" s="46"/>
      <c r="C12" s="46"/>
      <c r="D12" s="46"/>
      <c r="E12" s="23"/>
      <c r="F12" s="12"/>
      <c r="G12" s="451" t="s">
        <v>114</v>
      </c>
      <c r="H12" s="452"/>
      <c r="I12" s="452"/>
      <c r="J12" s="452"/>
      <c r="K12" s="452"/>
      <c r="L12" s="452"/>
      <c r="M12" s="452"/>
      <c r="N12" s="452"/>
      <c r="O12" s="453"/>
    </row>
    <row r="13" spans="1:15" s="8" customFormat="1" ht="18.75">
      <c r="A13" s="37"/>
      <c r="B13" s="47" t="s">
        <v>137</v>
      </c>
      <c r="C13" s="47" t="s">
        <v>138</v>
      </c>
      <c r="D13" s="47"/>
      <c r="E13" s="21" t="s">
        <v>139</v>
      </c>
      <c r="F13" s="12"/>
      <c r="G13" s="448" t="s">
        <v>78</v>
      </c>
      <c r="H13" s="449"/>
      <c r="I13" s="450"/>
      <c r="J13" s="448" t="s">
        <v>125</v>
      </c>
      <c r="K13" s="449"/>
      <c r="L13" s="450"/>
      <c r="M13" s="480" t="s">
        <v>89</v>
      </c>
      <c r="N13" s="480"/>
      <c r="O13" s="480"/>
    </row>
    <row r="14" spans="1:15" s="8" customFormat="1" ht="18.75">
      <c r="A14" s="37"/>
      <c r="B14" s="48" t="s">
        <v>169</v>
      </c>
      <c r="C14" s="49" t="s">
        <v>231</v>
      </c>
      <c r="D14" s="50"/>
      <c r="E14" s="22" t="s">
        <v>159</v>
      </c>
      <c r="F14" s="12"/>
      <c r="G14" s="445" t="s">
        <v>79</v>
      </c>
      <c r="H14" s="446"/>
      <c r="I14" s="447"/>
      <c r="J14" s="18" t="s">
        <v>80</v>
      </c>
      <c r="K14" s="19"/>
      <c r="L14" s="19"/>
      <c r="M14" s="462" t="s">
        <v>90</v>
      </c>
      <c r="N14" s="462"/>
      <c r="O14" s="462"/>
    </row>
    <row r="15" spans="1:15" s="9" customFormat="1" ht="18.75">
      <c r="A15" s="40"/>
      <c r="B15" s="51" t="s">
        <v>199</v>
      </c>
      <c r="C15" s="49" t="s">
        <v>217</v>
      </c>
      <c r="D15" s="50"/>
      <c r="E15" s="22" t="s">
        <v>161</v>
      </c>
      <c r="F15" s="10"/>
      <c r="G15" s="445" t="s">
        <v>82</v>
      </c>
      <c r="H15" s="446"/>
      <c r="I15" s="447"/>
      <c r="J15" s="18" t="s">
        <v>83</v>
      </c>
      <c r="K15" s="19"/>
      <c r="L15" s="19"/>
      <c r="M15" s="462" t="s">
        <v>127</v>
      </c>
      <c r="N15" s="462"/>
      <c r="O15" s="462"/>
    </row>
    <row r="16" spans="1:15" s="9" customFormat="1" ht="18.75">
      <c r="A16" s="40"/>
      <c r="B16" s="48" t="s">
        <v>170</v>
      </c>
      <c r="C16" s="49" t="s">
        <v>172</v>
      </c>
      <c r="D16" s="50"/>
      <c r="E16" s="22" t="s">
        <v>191</v>
      </c>
      <c r="F16" s="10"/>
      <c r="G16" s="445" t="s">
        <v>87</v>
      </c>
      <c r="H16" s="446"/>
      <c r="I16" s="447"/>
      <c r="J16" s="18" t="s">
        <v>84</v>
      </c>
      <c r="K16" s="19"/>
      <c r="L16" s="19"/>
      <c r="M16" s="462" t="s">
        <v>91</v>
      </c>
      <c r="N16" s="462"/>
      <c r="O16" s="462"/>
    </row>
    <row r="17" spans="1:24" s="9" customFormat="1" ht="18.75">
      <c r="A17" s="40"/>
      <c r="B17" s="48" t="s">
        <v>193</v>
      </c>
      <c r="C17" s="49" t="s">
        <v>162</v>
      </c>
      <c r="D17" s="50"/>
      <c r="E17" s="22" t="s">
        <v>160</v>
      </c>
      <c r="F17" s="10"/>
      <c r="G17" s="445" t="s">
        <v>93</v>
      </c>
      <c r="H17" s="446"/>
      <c r="I17" s="447"/>
      <c r="J17" s="18" t="s">
        <v>84</v>
      </c>
      <c r="K17" s="19"/>
      <c r="L17" s="19"/>
      <c r="M17" s="462" t="s">
        <v>92</v>
      </c>
      <c r="N17" s="462"/>
      <c r="O17" s="462"/>
    </row>
    <row r="18" spans="1:24" s="9" customFormat="1" ht="18.75">
      <c r="A18" s="40"/>
      <c r="B18" s="48" t="s">
        <v>171</v>
      </c>
      <c r="C18" s="49" t="s">
        <v>343</v>
      </c>
      <c r="D18" s="50"/>
      <c r="E18" s="22" t="s">
        <v>165</v>
      </c>
      <c r="F18" s="10"/>
      <c r="G18" s="451" t="s">
        <v>126</v>
      </c>
      <c r="H18" s="452"/>
      <c r="I18" s="452"/>
      <c r="J18" s="452"/>
      <c r="K18" s="452"/>
      <c r="L18" s="452"/>
      <c r="M18" s="452"/>
      <c r="N18" s="452"/>
      <c r="O18" s="453"/>
    </row>
    <row r="19" spans="1:24" s="9" customFormat="1" ht="18.75">
      <c r="A19" s="40"/>
      <c r="B19" s="48" t="s">
        <v>192</v>
      </c>
      <c r="C19" s="49" t="s">
        <v>168</v>
      </c>
      <c r="D19" s="50"/>
      <c r="E19" s="22" t="s">
        <v>163</v>
      </c>
      <c r="F19" s="10"/>
      <c r="G19" s="448" t="s">
        <v>78</v>
      </c>
      <c r="H19" s="449"/>
      <c r="I19" s="450"/>
      <c r="J19" s="448" t="s">
        <v>125</v>
      </c>
      <c r="K19" s="449"/>
      <c r="L19" s="449"/>
      <c r="M19" s="480" t="s">
        <v>89</v>
      </c>
      <c r="N19" s="480"/>
      <c r="O19" s="480"/>
    </row>
    <row r="20" spans="1:24" s="9" customFormat="1" ht="18.75" hidden="1">
      <c r="A20" s="40"/>
      <c r="B20" s="48" t="s">
        <v>158</v>
      </c>
      <c r="C20" s="440" t="s">
        <v>216</v>
      </c>
      <c r="D20" s="441"/>
      <c r="E20" s="22" t="s">
        <v>190</v>
      </c>
      <c r="F20" s="10"/>
      <c r="G20" s="445" t="s">
        <v>79</v>
      </c>
      <c r="H20" s="446"/>
      <c r="I20" s="447"/>
      <c r="J20" s="18" t="s">
        <v>80</v>
      </c>
      <c r="K20" s="19"/>
      <c r="L20" s="19"/>
      <c r="M20" s="462" t="s">
        <v>128</v>
      </c>
      <c r="N20" s="462"/>
      <c r="O20" s="462"/>
    </row>
    <row r="21" spans="1:24" s="9" customFormat="1" ht="18.75" hidden="1">
      <c r="A21" s="40"/>
      <c r="B21" s="48" t="s">
        <v>167</v>
      </c>
      <c r="C21" s="440" t="s">
        <v>166</v>
      </c>
      <c r="D21" s="441"/>
      <c r="E21" s="22"/>
      <c r="F21" s="10"/>
      <c r="G21" s="445" t="s">
        <v>82</v>
      </c>
      <c r="H21" s="446"/>
      <c r="I21" s="447"/>
      <c r="J21" s="18" t="s">
        <v>83</v>
      </c>
      <c r="K21" s="19"/>
      <c r="L21" s="19"/>
      <c r="M21" s="462" t="s">
        <v>129</v>
      </c>
      <c r="N21" s="462"/>
      <c r="O21" s="462"/>
    </row>
    <row r="22" spans="1:24" s="9" customFormat="1" ht="18.75" hidden="1">
      <c r="A22" s="40"/>
      <c r="B22" s="40"/>
      <c r="C22" s="40"/>
      <c r="D22" s="40"/>
      <c r="F22" s="10"/>
      <c r="G22" s="445" t="s">
        <v>87</v>
      </c>
      <c r="H22" s="446"/>
      <c r="I22" s="447"/>
      <c r="J22" s="18" t="s">
        <v>84</v>
      </c>
      <c r="K22" s="19"/>
      <c r="L22" s="19"/>
      <c r="M22" s="462" t="s">
        <v>130</v>
      </c>
      <c r="N22" s="462"/>
      <c r="O22" s="462"/>
    </row>
    <row r="23" spans="1:24" s="9" customFormat="1" ht="18.75" hidden="1">
      <c r="A23" s="40"/>
      <c r="B23" s="40"/>
      <c r="C23" s="40"/>
      <c r="D23" s="40"/>
      <c r="F23" s="10"/>
      <c r="G23" s="445" t="s">
        <v>88</v>
      </c>
      <c r="H23" s="446"/>
      <c r="I23" s="447"/>
      <c r="J23" s="18" t="s">
        <v>84</v>
      </c>
      <c r="K23" s="19"/>
      <c r="L23" s="19"/>
      <c r="M23" s="462" t="s">
        <v>131</v>
      </c>
      <c r="N23" s="462"/>
      <c r="O23" s="462"/>
    </row>
    <row r="24" spans="1:24" s="8" customFormat="1" ht="16.5" thickBot="1">
      <c r="A24" s="52"/>
      <c r="B24" s="53"/>
      <c r="C24" s="54"/>
      <c r="D24" s="54"/>
      <c r="E24" s="12"/>
      <c r="F24" s="12"/>
      <c r="G24" s="12"/>
      <c r="H24" s="12"/>
      <c r="I24" s="12"/>
      <c r="J24" s="12"/>
      <c r="K24" s="12"/>
      <c r="L24" s="12"/>
      <c r="M24" s="20"/>
      <c r="N24" s="20"/>
      <c r="O24" s="12"/>
    </row>
    <row r="25" spans="1:24" s="1" customFormat="1" ht="15.6" customHeight="1" thickTop="1">
      <c r="A25" s="463" t="s">
        <v>0</v>
      </c>
      <c r="B25" s="463" t="s">
        <v>5</v>
      </c>
      <c r="C25" s="463" t="s">
        <v>99</v>
      </c>
      <c r="D25" s="466" t="s">
        <v>95</v>
      </c>
      <c r="E25" s="469" t="s">
        <v>124</v>
      </c>
      <c r="F25" s="470"/>
      <c r="G25" s="470"/>
      <c r="H25" s="470"/>
      <c r="I25" s="471"/>
      <c r="J25" s="459" t="s">
        <v>295</v>
      </c>
      <c r="K25" s="460"/>
      <c r="L25" s="460"/>
      <c r="M25" s="460"/>
      <c r="N25" s="461"/>
      <c r="O25" s="442" t="s">
        <v>116</v>
      </c>
      <c r="P25" s="488" t="s">
        <v>255</v>
      </c>
      <c r="Q25" s="488" t="s">
        <v>259</v>
      </c>
      <c r="R25" s="488" t="s">
        <v>257</v>
      </c>
      <c r="S25" s="488" t="s">
        <v>256</v>
      </c>
      <c r="T25" s="491" t="s">
        <v>258</v>
      </c>
      <c r="U25" s="30"/>
      <c r="V25" s="30"/>
      <c r="W25" s="30"/>
      <c r="X25" s="30"/>
    </row>
    <row r="26" spans="1:24" s="1" customFormat="1" ht="15" customHeight="1">
      <c r="A26" s="464"/>
      <c r="B26" s="464"/>
      <c r="C26" s="464"/>
      <c r="D26" s="467"/>
      <c r="E26" s="472" t="s">
        <v>121</v>
      </c>
      <c r="F26" s="455"/>
      <c r="G26" s="454" t="s">
        <v>132</v>
      </c>
      <c r="H26" s="455"/>
      <c r="I26" s="474" t="s">
        <v>123</v>
      </c>
      <c r="J26" s="456" t="s">
        <v>121</v>
      </c>
      <c r="K26" s="457"/>
      <c r="L26" s="458" t="s">
        <v>132</v>
      </c>
      <c r="M26" s="457"/>
      <c r="N26" s="478" t="s">
        <v>312</v>
      </c>
      <c r="O26" s="443"/>
      <c r="P26" s="489"/>
      <c r="Q26" s="489"/>
      <c r="R26" s="489"/>
      <c r="S26" s="489"/>
      <c r="T26" s="492"/>
      <c r="U26" s="30"/>
      <c r="V26" s="30"/>
      <c r="W26" s="30"/>
      <c r="X26" s="30"/>
    </row>
    <row r="27" spans="1:24" s="1" customFormat="1" ht="65.099999999999994" customHeight="1">
      <c r="A27" s="465"/>
      <c r="B27" s="465"/>
      <c r="C27" s="465"/>
      <c r="D27" s="468"/>
      <c r="E27" s="144" t="s">
        <v>133</v>
      </c>
      <c r="F27" s="348" t="s">
        <v>6</v>
      </c>
      <c r="G27" s="348" t="s">
        <v>122</v>
      </c>
      <c r="H27" s="55" t="s">
        <v>3</v>
      </c>
      <c r="I27" s="475"/>
      <c r="J27" s="145" t="s">
        <v>133</v>
      </c>
      <c r="K27" s="350" t="s">
        <v>6</v>
      </c>
      <c r="L27" s="350" t="s">
        <v>122</v>
      </c>
      <c r="M27" s="146" t="s">
        <v>3</v>
      </c>
      <c r="N27" s="479"/>
      <c r="O27" s="444"/>
      <c r="P27" s="489"/>
      <c r="Q27" s="489"/>
      <c r="R27" s="489"/>
      <c r="S27" s="489"/>
      <c r="T27" s="492"/>
      <c r="U27" s="30"/>
      <c r="V27" s="30"/>
      <c r="W27" s="30"/>
      <c r="X27" s="146" t="s">
        <v>290</v>
      </c>
    </row>
    <row r="28" spans="1:24" s="1" customFormat="1" ht="15" customHeight="1">
      <c r="A28" s="55">
        <v>1</v>
      </c>
      <c r="B28" s="55">
        <v>2</v>
      </c>
      <c r="C28" s="55">
        <v>3</v>
      </c>
      <c r="D28" s="347">
        <v>4</v>
      </c>
      <c r="E28" s="144">
        <v>5</v>
      </c>
      <c r="F28" s="55"/>
      <c r="G28" s="55"/>
      <c r="H28" s="55"/>
      <c r="I28" s="147"/>
      <c r="J28" s="145"/>
      <c r="K28" s="146"/>
      <c r="L28" s="146">
        <v>6</v>
      </c>
      <c r="M28" s="146">
        <v>7</v>
      </c>
      <c r="N28" s="148"/>
      <c r="O28" s="349">
        <v>8</v>
      </c>
      <c r="P28" s="489"/>
      <c r="Q28" s="489"/>
      <c r="R28" s="489"/>
      <c r="S28" s="489"/>
      <c r="T28" s="492"/>
      <c r="U28" s="30"/>
      <c r="V28" s="30"/>
      <c r="W28" s="30"/>
      <c r="X28" s="30"/>
    </row>
    <row r="29" spans="1:24" s="1" customFormat="1" ht="16.5" thickBot="1">
      <c r="A29" s="351" t="s">
        <v>9</v>
      </c>
      <c r="B29" s="56" t="s">
        <v>10</v>
      </c>
      <c r="C29" s="351"/>
      <c r="D29" s="352"/>
      <c r="E29" s="149"/>
      <c r="F29" s="351"/>
      <c r="G29" s="351"/>
      <c r="H29" s="351"/>
      <c r="I29" s="353"/>
      <c r="J29" s="150"/>
      <c r="K29" s="151"/>
      <c r="L29" s="151"/>
      <c r="M29" s="151"/>
      <c r="N29" s="354"/>
      <c r="O29" s="152"/>
      <c r="P29" s="490"/>
      <c r="Q29" s="490"/>
      <c r="R29" s="490"/>
      <c r="S29" s="490"/>
      <c r="T29" s="493"/>
      <c r="U29" s="30"/>
      <c r="V29" s="30"/>
      <c r="W29" s="30"/>
      <c r="X29" s="30">
        <v>4</v>
      </c>
    </row>
    <row r="30" spans="1:24" s="303" customFormat="1" ht="17.25" thickTop="1" thickBot="1">
      <c r="A30" s="355">
        <v>1</v>
      </c>
      <c r="B30" s="356" t="s">
        <v>118</v>
      </c>
      <c r="C30" s="356" t="s">
        <v>134</v>
      </c>
      <c r="D30" s="357" t="s">
        <v>100</v>
      </c>
      <c r="E30" s="358" t="s">
        <v>210</v>
      </c>
      <c r="F30" s="359">
        <v>6</v>
      </c>
      <c r="G30" s="359" t="s">
        <v>240</v>
      </c>
      <c r="H30" s="359">
        <v>15</v>
      </c>
      <c r="I30" s="360">
        <f>F30+H30</f>
        <v>21</v>
      </c>
      <c r="J30" s="358" t="s">
        <v>333</v>
      </c>
      <c r="K30" s="141">
        <v>5</v>
      </c>
      <c r="L30" s="141" t="s">
        <v>240</v>
      </c>
      <c r="M30" s="141">
        <v>15</v>
      </c>
      <c r="N30" s="27">
        <f>K30+M30</f>
        <v>20</v>
      </c>
      <c r="O30" s="344"/>
      <c r="P30" s="28">
        <v>72</v>
      </c>
      <c r="Q30" s="28">
        <f>(N30*$X$29)-(17*$X$29)</f>
        <v>12</v>
      </c>
      <c r="R30" s="111">
        <f>P30+Q30</f>
        <v>84</v>
      </c>
      <c r="S30" s="28"/>
      <c r="T30" s="28"/>
      <c r="U30" s="30">
        <f t="shared" ref="U30:U72" si="0">(N30*17)-(17*17)</f>
        <v>51</v>
      </c>
      <c r="V30" s="30">
        <f>U30+P30</f>
        <v>123</v>
      </c>
      <c r="W30" s="30"/>
      <c r="X30" s="30"/>
    </row>
    <row r="31" spans="1:24" s="1" customFormat="1" ht="161.1" customHeight="1" thickTop="1" thickBot="1">
      <c r="A31" s="57">
        <v>2</v>
      </c>
      <c r="B31" s="58" t="s">
        <v>77</v>
      </c>
      <c r="C31" s="58" t="s">
        <v>72</v>
      </c>
      <c r="D31" s="59" t="s">
        <v>97</v>
      </c>
      <c r="E31" s="154" t="s">
        <v>247</v>
      </c>
      <c r="F31" s="155">
        <v>11</v>
      </c>
      <c r="G31" s="156" t="s">
        <v>241</v>
      </c>
      <c r="H31" s="155">
        <v>13</v>
      </c>
      <c r="I31" s="157">
        <f>F31+H31</f>
        <v>24</v>
      </c>
      <c r="J31" s="158" t="s">
        <v>274</v>
      </c>
      <c r="K31" s="159">
        <v>11</v>
      </c>
      <c r="L31" s="159" t="s">
        <v>241</v>
      </c>
      <c r="M31" s="159">
        <v>13</v>
      </c>
      <c r="N31" s="129">
        <f>K31+M31</f>
        <v>24</v>
      </c>
      <c r="O31" s="304" t="s">
        <v>313</v>
      </c>
      <c r="P31" s="111">
        <v>86</v>
      </c>
      <c r="Q31" s="28">
        <f t="shared" ref="Q31:Q82" si="1">(N31*$X$29)-(17*$X$29)</f>
        <v>28</v>
      </c>
      <c r="R31" s="111">
        <f>P31+Q31</f>
        <v>114</v>
      </c>
      <c r="S31" s="160" t="s">
        <v>314</v>
      </c>
      <c r="T31" s="160" t="s">
        <v>313</v>
      </c>
      <c r="U31" s="30">
        <f t="shared" si="0"/>
        <v>119</v>
      </c>
      <c r="V31" s="30">
        <f t="shared" ref="V31:V32" si="2">U31+P31</f>
        <v>205</v>
      </c>
      <c r="W31" s="30"/>
      <c r="X31" s="30"/>
    </row>
    <row r="32" spans="1:24" s="303" customFormat="1" ht="95.25" customHeight="1" thickTop="1" thickBot="1">
      <c r="A32" s="60">
        <v>3</v>
      </c>
      <c r="B32" s="61" t="s">
        <v>24</v>
      </c>
      <c r="C32" s="61" t="s">
        <v>7</v>
      </c>
      <c r="D32" s="62" t="s">
        <v>101</v>
      </c>
      <c r="E32" s="112" t="s">
        <v>252</v>
      </c>
      <c r="F32" s="114">
        <v>6</v>
      </c>
      <c r="G32" s="114" t="s">
        <v>243</v>
      </c>
      <c r="H32" s="114">
        <v>17</v>
      </c>
      <c r="I32" s="120">
        <f t="shared" ref="I32" si="3">F32+H32</f>
        <v>23</v>
      </c>
      <c r="J32" s="306" t="s">
        <v>334</v>
      </c>
      <c r="K32" s="116">
        <v>4</v>
      </c>
      <c r="L32" s="361" t="s">
        <v>327</v>
      </c>
      <c r="M32" s="116">
        <v>13</v>
      </c>
      <c r="N32" s="129">
        <f>K32+M32</f>
        <v>17</v>
      </c>
      <c r="O32" s="344"/>
      <c r="P32" s="31">
        <v>78</v>
      </c>
      <c r="Q32" s="28">
        <f t="shared" si="1"/>
        <v>0</v>
      </c>
      <c r="R32" s="111">
        <f t="shared" ref="R32:R82" si="4">P32+Q32</f>
        <v>78</v>
      </c>
      <c r="S32" s="31"/>
      <c r="T32" s="31"/>
      <c r="U32" s="30">
        <f t="shared" si="0"/>
        <v>0</v>
      </c>
      <c r="V32" s="30">
        <f t="shared" si="2"/>
        <v>78</v>
      </c>
      <c r="W32" s="30"/>
      <c r="X32" s="30"/>
    </row>
    <row r="33" spans="1:24" s="1" customFormat="1" ht="17.25" thickTop="1" thickBot="1">
      <c r="A33" s="63" t="s">
        <v>11</v>
      </c>
      <c r="B33" s="64" t="s">
        <v>7</v>
      </c>
      <c r="C33" s="65"/>
      <c r="D33" s="66"/>
      <c r="E33" s="161"/>
      <c r="F33" s="65"/>
      <c r="G33" s="65"/>
      <c r="H33" s="65"/>
      <c r="I33" s="162"/>
      <c r="J33" s="163"/>
      <c r="K33" s="164"/>
      <c r="L33" s="164"/>
      <c r="M33" s="164"/>
      <c r="N33" s="27">
        <f t="shared" ref="N33:N83" si="5">K33+M33</f>
        <v>0</v>
      </c>
      <c r="O33" s="153"/>
      <c r="P33" s="28"/>
      <c r="Q33" s="28"/>
      <c r="R33" s="111">
        <f t="shared" si="4"/>
        <v>0</v>
      </c>
      <c r="S33" s="28"/>
      <c r="T33" s="28"/>
      <c r="U33" s="30">
        <f t="shared" si="0"/>
        <v>-289</v>
      </c>
      <c r="V33" s="30"/>
      <c r="W33" s="30"/>
      <c r="X33" s="30"/>
    </row>
    <row r="34" spans="1:24" s="1" customFormat="1" ht="17.25" thickTop="1" thickBot="1">
      <c r="A34" s="67" t="s">
        <v>13</v>
      </c>
      <c r="B34" s="68" t="s">
        <v>65</v>
      </c>
      <c r="C34" s="69"/>
      <c r="D34" s="70"/>
      <c r="E34" s="165"/>
      <c r="F34" s="166"/>
      <c r="G34" s="166"/>
      <c r="H34" s="166"/>
      <c r="I34" s="167"/>
      <c r="J34" s="168"/>
      <c r="K34" s="169"/>
      <c r="L34" s="170"/>
      <c r="M34" s="169"/>
      <c r="N34" s="171">
        <f t="shared" si="5"/>
        <v>0</v>
      </c>
      <c r="O34" s="172"/>
      <c r="P34" s="173"/>
      <c r="Q34" s="28"/>
      <c r="R34" s="111">
        <f t="shared" si="4"/>
        <v>0</v>
      </c>
      <c r="S34" s="173"/>
      <c r="T34" s="173"/>
      <c r="U34" s="30">
        <f t="shared" si="0"/>
        <v>-289</v>
      </c>
      <c r="V34" s="30"/>
      <c r="W34" s="30"/>
      <c r="X34" s="30"/>
    </row>
    <row r="35" spans="1:24" s="1" customFormat="1" ht="33" thickTop="1" thickBot="1">
      <c r="A35" s="71">
        <v>1</v>
      </c>
      <c r="B35" s="72" t="s">
        <v>16</v>
      </c>
      <c r="C35" s="72" t="s">
        <v>56</v>
      </c>
      <c r="D35" s="73" t="s">
        <v>98</v>
      </c>
      <c r="E35" s="174" t="s">
        <v>144</v>
      </c>
      <c r="F35" s="175">
        <v>16</v>
      </c>
      <c r="G35" s="175" t="s">
        <v>157</v>
      </c>
      <c r="H35" s="176">
        <v>5</v>
      </c>
      <c r="I35" s="132">
        <f>F35+H35</f>
        <v>21</v>
      </c>
      <c r="J35" s="177" t="s">
        <v>298</v>
      </c>
      <c r="K35" s="178">
        <v>16</v>
      </c>
      <c r="L35" s="178" t="s">
        <v>157</v>
      </c>
      <c r="M35" s="179">
        <v>5</v>
      </c>
      <c r="N35" s="129">
        <f t="shared" si="5"/>
        <v>21</v>
      </c>
      <c r="O35" s="180"/>
      <c r="P35" s="28">
        <v>72</v>
      </c>
      <c r="Q35" s="28">
        <f t="shared" si="1"/>
        <v>16</v>
      </c>
      <c r="R35" s="111">
        <f t="shared" si="4"/>
        <v>88</v>
      </c>
      <c r="S35" s="28"/>
      <c r="T35" s="28"/>
      <c r="U35" s="30">
        <f t="shared" si="0"/>
        <v>68</v>
      </c>
      <c r="V35" s="30"/>
      <c r="W35" s="30">
        <f>U35+P35</f>
        <v>140</v>
      </c>
      <c r="X35" s="30"/>
    </row>
    <row r="36" spans="1:24" s="302" customFormat="1" ht="33" thickTop="1" thickBot="1">
      <c r="A36" s="60">
        <v>2</v>
      </c>
      <c r="B36" s="61" t="s">
        <v>14</v>
      </c>
      <c r="C36" s="61" t="s">
        <v>7</v>
      </c>
      <c r="D36" s="62" t="s">
        <v>98</v>
      </c>
      <c r="E36" s="307" t="s">
        <v>254</v>
      </c>
      <c r="F36" s="113">
        <v>18</v>
      </c>
      <c r="G36" s="113" t="s">
        <v>194</v>
      </c>
      <c r="H36" s="308">
        <v>4</v>
      </c>
      <c r="I36" s="115">
        <f t="shared" ref="I36:I82" si="6">F36+H36</f>
        <v>22</v>
      </c>
      <c r="J36" s="181" t="s">
        <v>297</v>
      </c>
      <c r="K36" s="182">
        <v>22</v>
      </c>
      <c r="L36" s="182" t="s">
        <v>194</v>
      </c>
      <c r="M36" s="122">
        <v>4</v>
      </c>
      <c r="N36" s="118">
        <f t="shared" si="5"/>
        <v>26</v>
      </c>
      <c r="O36" s="119"/>
      <c r="P36" s="31">
        <v>57</v>
      </c>
      <c r="Q36" s="28">
        <f t="shared" si="1"/>
        <v>36</v>
      </c>
      <c r="R36" s="111">
        <f t="shared" si="4"/>
        <v>93</v>
      </c>
      <c r="S36" s="31" t="s">
        <v>271</v>
      </c>
      <c r="T36" s="31"/>
      <c r="U36" s="30">
        <f t="shared" si="0"/>
        <v>153</v>
      </c>
      <c r="V36" s="30">
        <f>U36+32</f>
        <v>185</v>
      </c>
      <c r="W36" s="30">
        <f>V36+VP36</f>
        <v>185</v>
      </c>
      <c r="X36" s="30"/>
    </row>
    <row r="37" spans="1:24" s="303" customFormat="1" ht="51.75" customHeight="1" thickTop="1" thickBot="1">
      <c r="A37" s="60">
        <v>3</v>
      </c>
      <c r="B37" s="61" t="s">
        <v>15</v>
      </c>
      <c r="C37" s="61" t="s">
        <v>7</v>
      </c>
      <c r="D37" s="62" t="s">
        <v>98</v>
      </c>
      <c r="E37" s="362" t="s">
        <v>253</v>
      </c>
      <c r="F37" s="113">
        <v>12</v>
      </c>
      <c r="G37" s="113" t="s">
        <v>250</v>
      </c>
      <c r="H37" s="363">
        <v>10</v>
      </c>
      <c r="I37" s="115">
        <f t="shared" si="6"/>
        <v>22</v>
      </c>
      <c r="J37" s="181" t="s">
        <v>328</v>
      </c>
      <c r="K37" s="182">
        <v>8</v>
      </c>
      <c r="L37" s="182" t="s">
        <v>272</v>
      </c>
      <c r="M37" s="122">
        <v>10</v>
      </c>
      <c r="N37" s="118">
        <f t="shared" si="5"/>
        <v>18</v>
      </c>
      <c r="O37" s="344"/>
      <c r="P37" s="31">
        <v>109</v>
      </c>
      <c r="Q37" s="28">
        <f t="shared" si="1"/>
        <v>4</v>
      </c>
      <c r="R37" s="111">
        <f t="shared" si="4"/>
        <v>113</v>
      </c>
      <c r="S37" s="31"/>
      <c r="T37" s="31"/>
      <c r="U37" s="30">
        <f t="shared" si="0"/>
        <v>17</v>
      </c>
      <c r="V37" s="30"/>
      <c r="W37" s="30">
        <f t="shared" ref="W37:W38" si="7">U37+P37</f>
        <v>126</v>
      </c>
      <c r="X37" s="30"/>
    </row>
    <row r="38" spans="1:24" s="303" customFormat="1" ht="82.5" customHeight="1" thickTop="1" thickBot="1">
      <c r="A38" s="60">
        <v>4</v>
      </c>
      <c r="B38" s="61" t="s">
        <v>17</v>
      </c>
      <c r="C38" s="61" t="s">
        <v>7</v>
      </c>
      <c r="D38" s="62" t="s">
        <v>98</v>
      </c>
      <c r="E38" s="364" t="s">
        <v>249</v>
      </c>
      <c r="F38" s="113">
        <v>18</v>
      </c>
      <c r="G38" s="113" t="s">
        <v>248</v>
      </c>
      <c r="H38" s="363">
        <v>4</v>
      </c>
      <c r="I38" s="115">
        <f t="shared" si="6"/>
        <v>22</v>
      </c>
      <c r="J38" s="181" t="s">
        <v>329</v>
      </c>
      <c r="K38" s="182">
        <v>22</v>
      </c>
      <c r="L38" s="182" t="s">
        <v>235</v>
      </c>
      <c r="M38" s="122">
        <v>4</v>
      </c>
      <c r="N38" s="118">
        <f t="shared" si="5"/>
        <v>26</v>
      </c>
      <c r="O38" s="344"/>
      <c r="P38" s="31">
        <v>59</v>
      </c>
      <c r="Q38" s="28">
        <f t="shared" si="1"/>
        <v>36</v>
      </c>
      <c r="R38" s="111">
        <f t="shared" si="4"/>
        <v>95</v>
      </c>
      <c r="S38" s="31"/>
      <c r="T38" s="31"/>
      <c r="U38" s="30">
        <f t="shared" si="0"/>
        <v>153</v>
      </c>
      <c r="V38" s="30"/>
      <c r="W38" s="30">
        <f t="shared" si="7"/>
        <v>212</v>
      </c>
      <c r="X38" s="30"/>
    </row>
    <row r="39" spans="1:24" s="302" customFormat="1" ht="17.25" thickTop="1" thickBot="1">
      <c r="A39" s="74">
        <v>5</v>
      </c>
      <c r="B39" s="75" t="s">
        <v>18</v>
      </c>
      <c r="C39" s="75" t="s">
        <v>7</v>
      </c>
      <c r="D39" s="76" t="s">
        <v>98</v>
      </c>
      <c r="E39" s="309" t="s">
        <v>183</v>
      </c>
      <c r="F39" s="126">
        <v>19</v>
      </c>
      <c r="G39" s="126" t="s">
        <v>182</v>
      </c>
      <c r="H39" s="183">
        <v>4</v>
      </c>
      <c r="I39" s="127">
        <f t="shared" si="6"/>
        <v>23</v>
      </c>
      <c r="J39" s="310" t="s">
        <v>296</v>
      </c>
      <c r="K39" s="311">
        <v>15</v>
      </c>
      <c r="L39" s="311" t="s">
        <v>182</v>
      </c>
      <c r="M39" s="128">
        <v>4</v>
      </c>
      <c r="N39" s="129">
        <f t="shared" si="5"/>
        <v>19</v>
      </c>
      <c r="O39" s="119"/>
      <c r="P39" s="29">
        <v>108</v>
      </c>
      <c r="Q39" s="28">
        <f t="shared" si="1"/>
        <v>8</v>
      </c>
      <c r="R39" s="111">
        <f t="shared" si="4"/>
        <v>116</v>
      </c>
      <c r="S39" s="31" t="s">
        <v>273</v>
      </c>
      <c r="T39" s="29"/>
      <c r="U39" s="30">
        <f t="shared" si="0"/>
        <v>34</v>
      </c>
      <c r="V39" s="30">
        <f>U39-32</f>
        <v>2</v>
      </c>
      <c r="W39" s="30">
        <f>V39+P39</f>
        <v>110</v>
      </c>
      <c r="X39" s="30"/>
    </row>
    <row r="40" spans="1:24" s="1" customFormat="1" ht="17.25" thickTop="1" thickBot="1">
      <c r="A40" s="77" t="s">
        <v>41</v>
      </c>
      <c r="B40" s="78" t="s">
        <v>19</v>
      </c>
      <c r="C40" s="79"/>
      <c r="D40" s="80"/>
      <c r="E40" s="184"/>
      <c r="F40" s="185"/>
      <c r="G40" s="185"/>
      <c r="H40" s="185"/>
      <c r="I40" s="132">
        <f t="shared" si="6"/>
        <v>0</v>
      </c>
      <c r="J40" s="186"/>
      <c r="K40" s="187"/>
      <c r="L40" s="188"/>
      <c r="M40" s="187"/>
      <c r="N40" s="27">
        <f t="shared" si="5"/>
        <v>0</v>
      </c>
      <c r="O40" s="189"/>
      <c r="P40" s="110"/>
      <c r="Q40" s="28"/>
      <c r="R40" s="111">
        <f t="shared" si="4"/>
        <v>0</v>
      </c>
      <c r="S40" s="110"/>
      <c r="T40" s="190"/>
      <c r="U40" s="30">
        <f t="shared" si="0"/>
        <v>-289</v>
      </c>
      <c r="V40" s="30"/>
      <c r="W40" s="30"/>
      <c r="X40" s="30"/>
    </row>
    <row r="41" spans="1:24" s="30" customFormat="1" ht="33" thickTop="1" thickBot="1">
      <c r="A41" s="71">
        <v>6</v>
      </c>
      <c r="B41" s="72" t="s">
        <v>20</v>
      </c>
      <c r="C41" s="72" t="s">
        <v>57</v>
      </c>
      <c r="D41" s="73" t="s">
        <v>100</v>
      </c>
      <c r="E41" s="139" t="s">
        <v>145</v>
      </c>
      <c r="F41" s="175">
        <v>16</v>
      </c>
      <c r="G41" s="175" t="s">
        <v>140</v>
      </c>
      <c r="H41" s="175">
        <v>3</v>
      </c>
      <c r="I41" s="132">
        <f t="shared" si="6"/>
        <v>19</v>
      </c>
      <c r="J41" s="191" t="s">
        <v>316</v>
      </c>
      <c r="K41" s="179">
        <v>19</v>
      </c>
      <c r="L41" s="141" t="s">
        <v>344</v>
      </c>
      <c r="M41" s="179">
        <v>7</v>
      </c>
      <c r="N41" s="27">
        <f t="shared" si="5"/>
        <v>26</v>
      </c>
      <c r="O41" s="344"/>
      <c r="P41" s="27">
        <v>36</v>
      </c>
      <c r="Q41" s="28">
        <f t="shared" si="1"/>
        <v>36</v>
      </c>
      <c r="R41" s="111">
        <f t="shared" si="4"/>
        <v>72</v>
      </c>
      <c r="S41" s="28"/>
      <c r="T41" s="28"/>
      <c r="U41" s="30">
        <f t="shared" si="0"/>
        <v>153</v>
      </c>
      <c r="V41" s="30">
        <f>U41+27</f>
        <v>180</v>
      </c>
      <c r="W41" s="30">
        <f>P41+V41</f>
        <v>216</v>
      </c>
    </row>
    <row r="42" spans="1:24" s="30" customFormat="1" ht="33" thickTop="1" thickBot="1">
      <c r="A42" s="60">
        <v>7</v>
      </c>
      <c r="B42" s="61" t="s">
        <v>21</v>
      </c>
      <c r="C42" s="61" t="s">
        <v>7</v>
      </c>
      <c r="D42" s="62" t="s">
        <v>100</v>
      </c>
      <c r="E42" s="112" t="s">
        <v>147</v>
      </c>
      <c r="F42" s="113">
        <v>15</v>
      </c>
      <c r="G42" s="113" t="s">
        <v>237</v>
      </c>
      <c r="H42" s="113">
        <v>5</v>
      </c>
      <c r="I42" s="120">
        <f t="shared" si="6"/>
        <v>20</v>
      </c>
      <c r="J42" s="121" t="s">
        <v>299</v>
      </c>
      <c r="K42" s="122">
        <v>18</v>
      </c>
      <c r="L42" s="123" t="s">
        <v>261</v>
      </c>
      <c r="M42" s="122">
        <v>5</v>
      </c>
      <c r="N42" s="118">
        <f>K42+M42</f>
        <v>23</v>
      </c>
      <c r="O42" s="124"/>
      <c r="P42" s="27">
        <v>45</v>
      </c>
      <c r="Q42" s="28">
        <f t="shared" si="1"/>
        <v>24</v>
      </c>
      <c r="R42" s="111">
        <f t="shared" si="4"/>
        <v>69</v>
      </c>
      <c r="S42" s="31"/>
      <c r="T42" s="31"/>
      <c r="U42" s="30">
        <f t="shared" si="0"/>
        <v>102</v>
      </c>
      <c r="V42" s="30">
        <f>U42+6</f>
        <v>108</v>
      </c>
      <c r="W42" s="30">
        <f t="shared" ref="W42:W44" si="8">P42+V42</f>
        <v>153</v>
      </c>
    </row>
    <row r="43" spans="1:24" s="303" customFormat="1" ht="71.25" customHeight="1" thickTop="1" thickBot="1">
      <c r="A43" s="60">
        <v>8</v>
      </c>
      <c r="B43" s="61" t="s">
        <v>22</v>
      </c>
      <c r="C43" s="61" t="s">
        <v>7</v>
      </c>
      <c r="D43" s="62" t="s">
        <v>100</v>
      </c>
      <c r="E43" s="112" t="s">
        <v>188</v>
      </c>
      <c r="F43" s="113">
        <v>12</v>
      </c>
      <c r="G43" s="113" t="s">
        <v>189</v>
      </c>
      <c r="H43" s="113">
        <v>7</v>
      </c>
      <c r="I43" s="115">
        <f t="shared" si="6"/>
        <v>19</v>
      </c>
      <c r="J43" s="121" t="s">
        <v>321</v>
      </c>
      <c r="K43" s="122">
        <v>24</v>
      </c>
      <c r="L43" s="117" t="s">
        <v>320</v>
      </c>
      <c r="M43" s="122">
        <v>5</v>
      </c>
      <c r="N43" s="118">
        <f t="shared" si="5"/>
        <v>29</v>
      </c>
      <c r="O43" s="119"/>
      <c r="P43" s="27">
        <v>54</v>
      </c>
      <c r="Q43" s="28">
        <f t="shared" si="1"/>
        <v>48</v>
      </c>
      <c r="R43" s="111">
        <f t="shared" si="4"/>
        <v>102</v>
      </c>
      <c r="S43" s="31"/>
      <c r="T43" s="31"/>
      <c r="U43" s="30">
        <f t="shared" si="0"/>
        <v>204</v>
      </c>
      <c r="V43" s="30">
        <f>U43+24</f>
        <v>228</v>
      </c>
      <c r="W43" s="30">
        <f t="shared" si="8"/>
        <v>282</v>
      </c>
      <c r="X43" s="30"/>
    </row>
    <row r="44" spans="1:24" s="303" customFormat="1" ht="33" thickTop="1" thickBot="1">
      <c r="A44" s="74">
        <v>9</v>
      </c>
      <c r="B44" s="75" t="s">
        <v>94</v>
      </c>
      <c r="C44" s="75" t="s">
        <v>7</v>
      </c>
      <c r="D44" s="76" t="s">
        <v>100</v>
      </c>
      <c r="E44" s="125" t="s">
        <v>146</v>
      </c>
      <c r="F44" s="126">
        <v>14</v>
      </c>
      <c r="G44" s="126" t="s">
        <v>224</v>
      </c>
      <c r="H44" s="312">
        <v>5</v>
      </c>
      <c r="I44" s="127">
        <f t="shared" si="6"/>
        <v>19</v>
      </c>
      <c r="J44" s="313" t="s">
        <v>315</v>
      </c>
      <c r="K44" s="128">
        <v>17</v>
      </c>
      <c r="L44" s="314" t="s">
        <v>224</v>
      </c>
      <c r="M44" s="128">
        <v>5</v>
      </c>
      <c r="N44" s="129">
        <f t="shared" si="5"/>
        <v>22</v>
      </c>
      <c r="O44" s="119"/>
      <c r="P44" s="27">
        <v>36</v>
      </c>
      <c r="Q44" s="28">
        <f t="shared" si="1"/>
        <v>20</v>
      </c>
      <c r="R44" s="111">
        <f t="shared" si="4"/>
        <v>56</v>
      </c>
      <c r="S44" s="29"/>
      <c r="T44" s="29"/>
      <c r="U44" s="30">
        <f t="shared" si="0"/>
        <v>85</v>
      </c>
      <c r="V44" s="30">
        <f>U44+15</f>
        <v>100</v>
      </c>
      <c r="W44" s="30">
        <f t="shared" si="8"/>
        <v>136</v>
      </c>
      <c r="X44" s="30"/>
    </row>
    <row r="45" spans="1:24" s="138" customFormat="1" ht="17.25" thickTop="1" thickBot="1">
      <c r="A45" s="77" t="s">
        <v>44</v>
      </c>
      <c r="B45" s="81" t="s">
        <v>66</v>
      </c>
      <c r="C45" s="82"/>
      <c r="D45" s="83"/>
      <c r="E45" s="130"/>
      <c r="F45" s="131"/>
      <c r="G45" s="131"/>
      <c r="H45" s="131"/>
      <c r="I45" s="132">
        <f t="shared" si="6"/>
        <v>0</v>
      </c>
      <c r="J45" s="133"/>
      <c r="K45" s="134"/>
      <c r="L45" s="135"/>
      <c r="M45" s="134"/>
      <c r="N45" s="27">
        <f t="shared" si="5"/>
        <v>0</v>
      </c>
      <c r="O45" s="136"/>
      <c r="P45" s="110"/>
      <c r="Q45" s="28"/>
      <c r="R45" s="111">
        <f t="shared" si="4"/>
        <v>0</v>
      </c>
      <c r="S45" s="110"/>
      <c r="T45" s="137"/>
      <c r="U45" s="30">
        <f t="shared" si="0"/>
        <v>-289</v>
      </c>
    </row>
    <row r="46" spans="1:24" s="303" customFormat="1" ht="48.75" thickTop="1" thickBot="1">
      <c r="A46" s="71">
        <v>10</v>
      </c>
      <c r="B46" s="72" t="s">
        <v>23</v>
      </c>
      <c r="C46" s="72" t="s">
        <v>57</v>
      </c>
      <c r="D46" s="73" t="s">
        <v>101</v>
      </c>
      <c r="E46" s="139" t="s">
        <v>228</v>
      </c>
      <c r="F46" s="315">
        <v>19</v>
      </c>
      <c r="G46" s="315" t="s">
        <v>227</v>
      </c>
      <c r="H46" s="315">
        <v>3</v>
      </c>
      <c r="I46" s="132">
        <f t="shared" si="6"/>
        <v>22</v>
      </c>
      <c r="J46" s="316" t="s">
        <v>322</v>
      </c>
      <c r="K46" s="140">
        <v>22</v>
      </c>
      <c r="L46" s="141" t="s">
        <v>140</v>
      </c>
      <c r="M46" s="140">
        <v>3</v>
      </c>
      <c r="N46" s="27">
        <f t="shared" si="5"/>
        <v>25</v>
      </c>
      <c r="O46" s="142"/>
      <c r="P46" s="28">
        <v>72</v>
      </c>
      <c r="Q46" s="28">
        <f t="shared" ref="Q46:Q48" si="9">(N46*$X$29)-(17*$X$29)</f>
        <v>32</v>
      </c>
      <c r="R46" s="111">
        <f t="shared" si="4"/>
        <v>104</v>
      </c>
      <c r="S46" s="28"/>
      <c r="T46" s="28"/>
      <c r="U46" s="30">
        <f t="shared" si="0"/>
        <v>136</v>
      </c>
      <c r="V46" s="30">
        <f>U46+27</f>
        <v>163</v>
      </c>
      <c r="W46" s="30">
        <f>V46+P46</f>
        <v>235</v>
      </c>
      <c r="X46" s="30"/>
    </row>
    <row r="47" spans="1:24" s="303" customFormat="1" ht="48.75" customHeight="1" thickTop="1" thickBot="1">
      <c r="A47" s="60">
        <v>11</v>
      </c>
      <c r="B47" s="61" t="s">
        <v>25</v>
      </c>
      <c r="C47" s="61" t="s">
        <v>7</v>
      </c>
      <c r="D47" s="62" t="s">
        <v>101</v>
      </c>
      <c r="E47" s="112" t="s">
        <v>251</v>
      </c>
      <c r="F47" s="114">
        <v>17</v>
      </c>
      <c r="G47" s="114" t="s">
        <v>236</v>
      </c>
      <c r="H47" s="114">
        <v>5</v>
      </c>
      <c r="I47" s="115">
        <f t="shared" si="6"/>
        <v>22</v>
      </c>
      <c r="J47" s="306" t="s">
        <v>323</v>
      </c>
      <c r="K47" s="116">
        <v>20</v>
      </c>
      <c r="L47" s="123" t="s">
        <v>198</v>
      </c>
      <c r="M47" s="116">
        <v>5</v>
      </c>
      <c r="N47" s="118">
        <f t="shared" si="5"/>
        <v>25</v>
      </c>
      <c r="O47" s="317"/>
      <c r="P47" s="31">
        <v>72</v>
      </c>
      <c r="Q47" s="28">
        <f t="shared" si="9"/>
        <v>32</v>
      </c>
      <c r="R47" s="111">
        <f t="shared" si="4"/>
        <v>104</v>
      </c>
      <c r="S47" s="31"/>
      <c r="T47" s="31"/>
      <c r="U47" s="30">
        <f t="shared" si="0"/>
        <v>136</v>
      </c>
      <c r="V47" s="30">
        <f>U47+27</f>
        <v>163</v>
      </c>
      <c r="W47" s="30">
        <f t="shared" ref="W47:W48" si="10">V47+P47</f>
        <v>235</v>
      </c>
      <c r="X47" s="30"/>
    </row>
    <row r="48" spans="1:24" s="303" customFormat="1" ht="33" thickTop="1" thickBot="1">
      <c r="A48" s="60">
        <v>12</v>
      </c>
      <c r="B48" s="318" t="s">
        <v>26</v>
      </c>
      <c r="C48" s="61" t="s">
        <v>7</v>
      </c>
      <c r="D48" s="62" t="s">
        <v>101</v>
      </c>
      <c r="E48" s="112" t="s">
        <v>242</v>
      </c>
      <c r="F48" s="113">
        <v>20</v>
      </c>
      <c r="G48" s="113" t="s">
        <v>195</v>
      </c>
      <c r="H48" s="113">
        <v>6</v>
      </c>
      <c r="I48" s="115">
        <f t="shared" si="6"/>
        <v>26</v>
      </c>
      <c r="J48" s="306" t="s">
        <v>301</v>
      </c>
      <c r="K48" s="122">
        <v>11</v>
      </c>
      <c r="L48" s="123" t="s">
        <v>197</v>
      </c>
      <c r="M48" s="122">
        <v>6</v>
      </c>
      <c r="N48" s="118">
        <f t="shared" si="5"/>
        <v>17</v>
      </c>
      <c r="O48" s="119"/>
      <c r="P48" s="31">
        <v>90</v>
      </c>
      <c r="Q48" s="28">
        <f t="shared" si="9"/>
        <v>0</v>
      </c>
      <c r="R48" s="111">
        <f t="shared" si="4"/>
        <v>90</v>
      </c>
      <c r="S48" s="31" t="s">
        <v>277</v>
      </c>
      <c r="T48" s="31"/>
      <c r="U48" s="30">
        <f t="shared" si="0"/>
        <v>0</v>
      </c>
      <c r="V48" s="30">
        <f>U48-54</f>
        <v>-54</v>
      </c>
      <c r="W48" s="30">
        <f t="shared" si="10"/>
        <v>36</v>
      </c>
      <c r="X48" s="30"/>
    </row>
    <row r="49" spans="1:24" ht="17.25" thickTop="1" thickBot="1">
      <c r="A49" s="84" t="s">
        <v>58</v>
      </c>
      <c r="B49" s="78" t="s">
        <v>67</v>
      </c>
      <c r="C49" s="79"/>
      <c r="D49" s="80"/>
      <c r="E49" s="192"/>
      <c r="F49" s="193"/>
      <c r="G49" s="193"/>
      <c r="H49" s="193"/>
      <c r="I49" s="132">
        <f t="shared" si="6"/>
        <v>0</v>
      </c>
      <c r="J49" s="194"/>
      <c r="K49" s="195"/>
      <c r="L49" s="188"/>
      <c r="M49" s="195"/>
      <c r="N49" s="27">
        <f t="shared" si="5"/>
        <v>0</v>
      </c>
      <c r="O49" s="196"/>
      <c r="P49" s="110"/>
      <c r="Q49" s="28"/>
      <c r="R49" s="111">
        <f t="shared" si="4"/>
        <v>0</v>
      </c>
      <c r="S49" s="110"/>
      <c r="T49" s="197"/>
      <c r="U49" s="30">
        <f t="shared" si="0"/>
        <v>-289</v>
      </c>
      <c r="V49" s="108"/>
      <c r="W49" s="108"/>
      <c r="X49" s="108"/>
    </row>
    <row r="50" spans="1:24" s="305" customFormat="1" ht="116.25" customHeight="1" thickTop="1" thickBot="1">
      <c r="A50" s="71">
        <v>13</v>
      </c>
      <c r="B50" s="72" t="s">
        <v>27</v>
      </c>
      <c r="C50" s="72" t="s">
        <v>56</v>
      </c>
      <c r="D50" s="73" t="s">
        <v>102</v>
      </c>
      <c r="E50" s="319" t="s">
        <v>205</v>
      </c>
      <c r="F50" s="320">
        <v>20</v>
      </c>
      <c r="G50" s="320" t="s">
        <v>212</v>
      </c>
      <c r="H50" s="320">
        <v>5</v>
      </c>
      <c r="I50" s="132">
        <f t="shared" si="6"/>
        <v>25</v>
      </c>
      <c r="J50" s="321" t="s">
        <v>324</v>
      </c>
      <c r="K50" s="322">
        <v>18</v>
      </c>
      <c r="L50" s="141" t="s">
        <v>141</v>
      </c>
      <c r="M50" s="322">
        <v>1</v>
      </c>
      <c r="N50" s="27">
        <f t="shared" si="5"/>
        <v>19</v>
      </c>
      <c r="O50" s="323"/>
      <c r="P50" s="28">
        <v>144</v>
      </c>
      <c r="Q50" s="28">
        <f t="shared" si="1"/>
        <v>8</v>
      </c>
      <c r="R50" s="111">
        <f t="shared" si="4"/>
        <v>152</v>
      </c>
      <c r="S50" s="324" t="s">
        <v>317</v>
      </c>
      <c r="T50" s="325" t="s">
        <v>317</v>
      </c>
      <c r="U50" s="30">
        <f t="shared" si="0"/>
        <v>34</v>
      </c>
      <c r="V50" s="108">
        <f>U50-12</f>
        <v>22</v>
      </c>
      <c r="W50" s="108">
        <f>V50+P50</f>
        <v>166</v>
      </c>
      <c r="X50" s="108"/>
    </row>
    <row r="51" spans="1:24" ht="61.5" thickTop="1" thickBot="1">
      <c r="A51" s="74">
        <v>14</v>
      </c>
      <c r="B51" s="75" t="s">
        <v>28</v>
      </c>
      <c r="C51" s="75" t="s">
        <v>7</v>
      </c>
      <c r="D51" s="76" t="s">
        <v>102</v>
      </c>
      <c r="E51" s="198" t="s">
        <v>206</v>
      </c>
      <c r="F51" s="199">
        <v>19</v>
      </c>
      <c r="G51" s="199">
        <v>0</v>
      </c>
      <c r="H51" s="199">
        <v>0</v>
      </c>
      <c r="I51" s="127">
        <f t="shared" si="6"/>
        <v>19</v>
      </c>
      <c r="J51" s="200" t="s">
        <v>260</v>
      </c>
      <c r="K51" s="201">
        <v>19</v>
      </c>
      <c r="L51" s="159">
        <v>0</v>
      </c>
      <c r="M51" s="201">
        <v>0</v>
      </c>
      <c r="N51" s="129">
        <f t="shared" si="5"/>
        <v>19</v>
      </c>
      <c r="O51" s="202" t="s">
        <v>207</v>
      </c>
      <c r="P51" s="29">
        <v>32</v>
      </c>
      <c r="Q51" s="28">
        <f t="shared" si="1"/>
        <v>8</v>
      </c>
      <c r="R51" s="111">
        <f t="shared" si="4"/>
        <v>40</v>
      </c>
      <c r="S51" s="29"/>
      <c r="T51" s="203"/>
      <c r="U51" s="30">
        <f t="shared" si="0"/>
        <v>34</v>
      </c>
      <c r="V51" s="108"/>
      <c r="W51" s="108"/>
      <c r="X51" s="108"/>
    </row>
    <row r="52" spans="1:24" s="1" customFormat="1" ht="17.25" thickTop="1" thickBot="1">
      <c r="A52" s="77" t="s">
        <v>59</v>
      </c>
      <c r="B52" s="78" t="s">
        <v>68</v>
      </c>
      <c r="C52" s="30"/>
      <c r="D52" s="80"/>
      <c r="E52" s="184"/>
      <c r="F52" s="185"/>
      <c r="G52" s="185"/>
      <c r="H52" s="185"/>
      <c r="I52" s="132">
        <f t="shared" si="6"/>
        <v>0</v>
      </c>
      <c r="J52" s="204"/>
      <c r="K52" s="187"/>
      <c r="L52" s="188"/>
      <c r="M52" s="187"/>
      <c r="N52" s="27">
        <f t="shared" si="5"/>
        <v>0</v>
      </c>
      <c r="O52" s="189"/>
      <c r="P52" s="110"/>
      <c r="Q52" s="28"/>
      <c r="R52" s="111">
        <f t="shared" si="4"/>
        <v>0</v>
      </c>
      <c r="S52" s="110"/>
      <c r="T52" s="190"/>
      <c r="U52" s="30">
        <f t="shared" si="0"/>
        <v>-289</v>
      </c>
      <c r="V52" s="30"/>
      <c r="W52" s="30"/>
      <c r="X52" s="30"/>
    </row>
    <row r="53" spans="1:24" s="303" customFormat="1" ht="120.75" customHeight="1" thickTop="1" thickBot="1">
      <c r="A53" s="85">
        <v>15</v>
      </c>
      <c r="B53" s="86" t="s">
        <v>31</v>
      </c>
      <c r="C53" s="86" t="s">
        <v>57</v>
      </c>
      <c r="D53" s="87" t="s">
        <v>97</v>
      </c>
      <c r="E53" s="326" t="s">
        <v>148</v>
      </c>
      <c r="F53" s="327">
        <v>17</v>
      </c>
      <c r="G53" s="327" t="s">
        <v>140</v>
      </c>
      <c r="H53" s="327">
        <v>3</v>
      </c>
      <c r="I53" s="132">
        <f t="shared" si="6"/>
        <v>20</v>
      </c>
      <c r="J53" s="328" t="s">
        <v>330</v>
      </c>
      <c r="K53" s="329">
        <v>27</v>
      </c>
      <c r="L53" s="205" t="s">
        <v>140</v>
      </c>
      <c r="M53" s="179">
        <v>3</v>
      </c>
      <c r="N53" s="330">
        <f t="shared" si="5"/>
        <v>30</v>
      </c>
      <c r="O53" s="323"/>
      <c r="P53" s="331">
        <v>54</v>
      </c>
      <c r="Q53" s="28">
        <f t="shared" si="1"/>
        <v>52</v>
      </c>
      <c r="R53" s="111">
        <f t="shared" si="4"/>
        <v>106</v>
      </c>
      <c r="S53" s="332" t="s">
        <v>262</v>
      </c>
      <c r="T53" s="333"/>
      <c r="U53" s="30">
        <f t="shared" si="0"/>
        <v>221</v>
      </c>
      <c r="V53" s="30">
        <f>U53+50+42</f>
        <v>313</v>
      </c>
      <c r="W53" s="30"/>
      <c r="X53" s="30"/>
    </row>
    <row r="54" spans="1:24" s="30" customFormat="1" ht="102" customHeight="1" thickTop="1" thickBot="1">
      <c r="A54" s="334">
        <v>16</v>
      </c>
      <c r="B54" s="335" t="s">
        <v>29</v>
      </c>
      <c r="C54" s="335" t="s">
        <v>7</v>
      </c>
      <c r="D54" s="336" t="s">
        <v>97</v>
      </c>
      <c r="E54" s="337" t="s">
        <v>245</v>
      </c>
      <c r="F54" s="338">
        <v>23</v>
      </c>
      <c r="G54" s="338"/>
      <c r="H54" s="338">
        <v>0</v>
      </c>
      <c r="I54" s="115">
        <f t="shared" si="6"/>
        <v>23</v>
      </c>
      <c r="J54" s="339" t="s">
        <v>335</v>
      </c>
      <c r="K54" s="340">
        <v>24</v>
      </c>
      <c r="L54" s="341"/>
      <c r="M54" s="342">
        <v>0</v>
      </c>
      <c r="N54" s="343">
        <f t="shared" si="5"/>
        <v>24</v>
      </c>
      <c r="O54" s="344"/>
      <c r="P54" s="345">
        <v>78</v>
      </c>
      <c r="Q54" s="28">
        <f t="shared" si="1"/>
        <v>28</v>
      </c>
      <c r="R54" s="111">
        <f t="shared" si="4"/>
        <v>106</v>
      </c>
      <c r="S54" s="332" t="s">
        <v>262</v>
      </c>
      <c r="T54" s="346"/>
      <c r="U54" s="30">
        <f t="shared" si="0"/>
        <v>119</v>
      </c>
      <c r="V54" s="30">
        <f>U54+10+7</f>
        <v>136</v>
      </c>
    </row>
    <row r="55" spans="1:24" s="303" customFormat="1" ht="91.5" customHeight="1" thickTop="1" thickBot="1">
      <c r="A55" s="334">
        <v>17</v>
      </c>
      <c r="B55" s="335" t="s">
        <v>30</v>
      </c>
      <c r="C55" s="335" t="s">
        <v>7</v>
      </c>
      <c r="D55" s="336" t="s">
        <v>97</v>
      </c>
      <c r="E55" s="337" t="s">
        <v>149</v>
      </c>
      <c r="F55" s="338">
        <v>17</v>
      </c>
      <c r="G55" s="365" t="s">
        <v>238</v>
      </c>
      <c r="H55" s="338">
        <v>5</v>
      </c>
      <c r="I55" s="115">
        <f t="shared" si="6"/>
        <v>22</v>
      </c>
      <c r="J55" s="339" t="s">
        <v>331</v>
      </c>
      <c r="K55" s="340">
        <v>17</v>
      </c>
      <c r="L55" s="366" t="s">
        <v>184</v>
      </c>
      <c r="M55" s="340">
        <v>5</v>
      </c>
      <c r="N55" s="123">
        <f t="shared" si="5"/>
        <v>22</v>
      </c>
      <c r="O55" s="344" t="s">
        <v>349</v>
      </c>
      <c r="P55" s="367">
        <v>90</v>
      </c>
      <c r="Q55" s="28">
        <f t="shared" si="1"/>
        <v>20</v>
      </c>
      <c r="R55" s="111">
        <f t="shared" si="4"/>
        <v>110</v>
      </c>
      <c r="S55" s="367" t="s">
        <v>263</v>
      </c>
      <c r="T55" s="346"/>
      <c r="U55" s="30">
        <f t="shared" si="0"/>
        <v>85</v>
      </c>
      <c r="V55" s="30">
        <f>U55+21</f>
        <v>106</v>
      </c>
      <c r="W55" s="30"/>
      <c r="X55" s="30"/>
    </row>
    <row r="56" spans="1:24" s="303" customFormat="1" ht="86.25" customHeight="1" thickTop="1" thickBot="1">
      <c r="A56" s="74">
        <v>18</v>
      </c>
      <c r="B56" s="75" t="s">
        <v>74</v>
      </c>
      <c r="C56" s="75" t="s">
        <v>7</v>
      </c>
      <c r="D56" s="76" t="s">
        <v>97</v>
      </c>
      <c r="E56" s="125" t="s">
        <v>246</v>
      </c>
      <c r="F56" s="126">
        <v>10</v>
      </c>
      <c r="G56" s="156" t="s">
        <v>244</v>
      </c>
      <c r="H56" s="126">
        <v>12</v>
      </c>
      <c r="I56" s="127">
        <f t="shared" si="6"/>
        <v>22</v>
      </c>
      <c r="J56" s="368" t="s">
        <v>326</v>
      </c>
      <c r="K56" s="128">
        <v>7</v>
      </c>
      <c r="L56" s="159" t="s">
        <v>244</v>
      </c>
      <c r="M56" s="128">
        <v>12</v>
      </c>
      <c r="N56" s="369">
        <f t="shared" si="5"/>
        <v>19</v>
      </c>
      <c r="O56" s="344"/>
      <c r="P56" s="370">
        <v>106</v>
      </c>
      <c r="Q56" s="28">
        <f t="shared" si="1"/>
        <v>8</v>
      </c>
      <c r="R56" s="111">
        <f t="shared" si="4"/>
        <v>114</v>
      </c>
      <c r="S56" s="367" t="s">
        <v>263</v>
      </c>
      <c r="T56" s="371"/>
      <c r="U56" s="30">
        <f t="shared" si="0"/>
        <v>34</v>
      </c>
      <c r="V56" s="30">
        <f>U56+7</f>
        <v>41</v>
      </c>
      <c r="W56" s="30"/>
      <c r="X56" s="30"/>
    </row>
    <row r="57" spans="1:24" s="1" customFormat="1" ht="17.25" thickTop="1" thickBot="1">
      <c r="A57" s="84" t="s">
        <v>60</v>
      </c>
      <c r="B57" s="78" t="s">
        <v>32</v>
      </c>
      <c r="C57" s="79"/>
      <c r="D57" s="80"/>
      <c r="E57" s="184"/>
      <c r="F57" s="185"/>
      <c r="G57" s="185"/>
      <c r="H57" s="185"/>
      <c r="I57" s="132">
        <f t="shared" si="6"/>
        <v>0</v>
      </c>
      <c r="J57" s="186"/>
      <c r="K57" s="187"/>
      <c r="L57" s="188"/>
      <c r="M57" s="187"/>
      <c r="N57" s="27">
        <f t="shared" si="5"/>
        <v>0</v>
      </c>
      <c r="O57" s="189"/>
      <c r="P57" s="206"/>
      <c r="Q57" s="28"/>
      <c r="R57" s="111">
        <f t="shared" si="4"/>
        <v>0</v>
      </c>
      <c r="S57" s="110"/>
      <c r="T57" s="190"/>
      <c r="U57" s="30">
        <f t="shared" si="0"/>
        <v>-289</v>
      </c>
      <c r="V57" s="30"/>
      <c r="W57" s="30"/>
      <c r="X57" s="30"/>
    </row>
    <row r="58" spans="1:24" s="303" customFormat="1" ht="111.75" thickTop="1" thickBot="1">
      <c r="A58" s="414">
        <v>19</v>
      </c>
      <c r="B58" s="415" t="s">
        <v>33</v>
      </c>
      <c r="C58" s="415"/>
      <c r="D58" s="416" t="s">
        <v>103</v>
      </c>
      <c r="E58" s="417" t="s">
        <v>150</v>
      </c>
      <c r="F58" s="418">
        <v>26</v>
      </c>
      <c r="G58" s="418"/>
      <c r="H58" s="418">
        <v>0</v>
      </c>
      <c r="I58" s="391">
        <f t="shared" si="6"/>
        <v>26</v>
      </c>
      <c r="J58" s="432" t="s">
        <v>352</v>
      </c>
      <c r="K58" s="419">
        <v>14</v>
      </c>
      <c r="L58" s="420"/>
      <c r="M58" s="421"/>
      <c r="N58" s="392">
        <f t="shared" si="5"/>
        <v>14</v>
      </c>
      <c r="O58" s="422" t="s">
        <v>350</v>
      </c>
      <c r="P58" s="423">
        <v>152</v>
      </c>
      <c r="Q58" s="394">
        <f t="shared" si="1"/>
        <v>-12</v>
      </c>
      <c r="R58" s="395">
        <f t="shared" si="4"/>
        <v>140</v>
      </c>
      <c r="S58" s="393" t="s">
        <v>269</v>
      </c>
      <c r="T58" s="424" t="s">
        <v>287</v>
      </c>
      <c r="U58" s="303">
        <f t="shared" si="0"/>
        <v>-51</v>
      </c>
      <c r="V58" s="303">
        <f>P58+U58</f>
        <v>101</v>
      </c>
    </row>
    <row r="59" spans="1:24" s="303" customFormat="1" ht="106.5" customHeight="1" thickTop="1" thickBot="1">
      <c r="A59" s="396">
        <v>20</v>
      </c>
      <c r="B59" s="397" t="s">
        <v>34</v>
      </c>
      <c r="C59" s="397"/>
      <c r="D59" s="398" t="s">
        <v>103</v>
      </c>
      <c r="E59" s="425" t="s">
        <v>151</v>
      </c>
      <c r="F59" s="426">
        <v>21</v>
      </c>
      <c r="G59" s="426"/>
      <c r="H59" s="426">
        <v>0</v>
      </c>
      <c r="I59" s="399">
        <f t="shared" si="6"/>
        <v>21</v>
      </c>
      <c r="J59" s="433" t="s">
        <v>353</v>
      </c>
      <c r="K59" s="427">
        <v>18</v>
      </c>
      <c r="L59" s="428"/>
      <c r="M59" s="427"/>
      <c r="N59" s="400">
        <f t="shared" si="5"/>
        <v>18</v>
      </c>
      <c r="O59" s="429" t="s">
        <v>351</v>
      </c>
      <c r="P59" s="423">
        <v>67</v>
      </c>
      <c r="Q59" s="394">
        <f t="shared" si="1"/>
        <v>4</v>
      </c>
      <c r="R59" s="395">
        <f t="shared" si="4"/>
        <v>71</v>
      </c>
      <c r="S59" s="401" t="s">
        <v>269</v>
      </c>
      <c r="T59" s="424" t="s">
        <v>288</v>
      </c>
      <c r="U59" s="303">
        <f t="shared" si="0"/>
        <v>17</v>
      </c>
      <c r="V59" s="303">
        <f>P59+U59</f>
        <v>84</v>
      </c>
    </row>
    <row r="60" spans="1:24" s="1" customFormat="1" ht="17.25" thickTop="1" thickBot="1">
      <c r="A60" s="84" t="s">
        <v>61</v>
      </c>
      <c r="B60" s="78" t="s">
        <v>35</v>
      </c>
      <c r="C60" s="79"/>
      <c r="D60" s="80"/>
      <c r="E60" s="184"/>
      <c r="F60" s="185"/>
      <c r="G60" s="185"/>
      <c r="H60" s="185"/>
      <c r="I60" s="127">
        <f t="shared" si="6"/>
        <v>0</v>
      </c>
      <c r="J60" s="186"/>
      <c r="K60" s="187"/>
      <c r="L60" s="188"/>
      <c r="M60" s="187"/>
      <c r="N60" s="129">
        <f t="shared" si="5"/>
        <v>0</v>
      </c>
      <c r="O60" s="209"/>
      <c r="P60" s="210"/>
      <c r="Q60" s="28"/>
      <c r="R60" s="211">
        <f t="shared" si="4"/>
        <v>0</v>
      </c>
      <c r="S60" s="110"/>
      <c r="T60" s="190"/>
      <c r="U60" s="30">
        <f t="shared" si="0"/>
        <v>-289</v>
      </c>
      <c r="V60" s="30"/>
      <c r="W60" s="30"/>
      <c r="X60" s="30"/>
    </row>
    <row r="61" spans="1:24" s="24" customFormat="1" ht="141.75" thickTop="1" thickBot="1">
      <c r="A61" s="85">
        <v>21</v>
      </c>
      <c r="B61" s="86" t="s">
        <v>36</v>
      </c>
      <c r="C61" s="86" t="s">
        <v>56</v>
      </c>
      <c r="D61" s="87" t="s">
        <v>104</v>
      </c>
      <c r="E61" s="139" t="s">
        <v>223</v>
      </c>
      <c r="F61" s="212">
        <v>18</v>
      </c>
      <c r="G61" s="212" t="s">
        <v>141</v>
      </c>
      <c r="H61" s="212">
        <v>1</v>
      </c>
      <c r="I61" s="132">
        <f t="shared" si="6"/>
        <v>19</v>
      </c>
      <c r="J61" s="213" t="s">
        <v>291</v>
      </c>
      <c r="K61" s="214">
        <v>18</v>
      </c>
      <c r="L61" s="205" t="s">
        <v>141</v>
      </c>
      <c r="M61" s="215">
        <v>1</v>
      </c>
      <c r="N61" s="27">
        <f t="shared" si="5"/>
        <v>19</v>
      </c>
      <c r="O61" s="216"/>
      <c r="P61" s="217">
        <v>132</v>
      </c>
      <c r="Q61" s="28">
        <f t="shared" si="1"/>
        <v>8</v>
      </c>
      <c r="R61" s="111">
        <f t="shared" si="4"/>
        <v>140</v>
      </c>
      <c r="S61" s="217" t="s">
        <v>264</v>
      </c>
      <c r="T61" s="218" t="s">
        <v>265</v>
      </c>
      <c r="U61" s="30">
        <f>(N61*17)-(17*17)-18</f>
        <v>16</v>
      </c>
      <c r="V61" s="30">
        <f>U61+P61</f>
        <v>148</v>
      </c>
      <c r="W61" s="30"/>
      <c r="X61" s="30"/>
    </row>
    <row r="62" spans="1:24" s="24" customFormat="1" ht="141.75" thickTop="1" thickBot="1">
      <c r="A62" s="74">
        <v>22</v>
      </c>
      <c r="B62" s="75" t="s">
        <v>37</v>
      </c>
      <c r="C62" s="75" t="s">
        <v>7</v>
      </c>
      <c r="D62" s="76" t="s">
        <v>104</v>
      </c>
      <c r="E62" s="125" t="s">
        <v>222</v>
      </c>
      <c r="F62" s="219">
        <v>18</v>
      </c>
      <c r="G62" s="219" t="s">
        <v>164</v>
      </c>
      <c r="H62" s="219">
        <v>5</v>
      </c>
      <c r="I62" s="132">
        <f t="shared" si="6"/>
        <v>23</v>
      </c>
      <c r="J62" s="220" t="s">
        <v>292</v>
      </c>
      <c r="K62" s="221">
        <v>12</v>
      </c>
      <c r="L62" s="159" t="s">
        <v>164</v>
      </c>
      <c r="M62" s="221">
        <v>5</v>
      </c>
      <c r="N62" s="129">
        <f t="shared" si="5"/>
        <v>17</v>
      </c>
      <c r="O62" s="222"/>
      <c r="P62" s="223">
        <v>157</v>
      </c>
      <c r="Q62" s="28">
        <f t="shared" si="1"/>
        <v>0</v>
      </c>
      <c r="R62" s="111">
        <f t="shared" si="4"/>
        <v>157</v>
      </c>
      <c r="S62" s="217" t="s">
        <v>266</v>
      </c>
      <c r="T62" s="224" t="s">
        <v>267</v>
      </c>
      <c r="U62" s="30">
        <f>(N62*17)-(17*17)-9</f>
        <v>-9</v>
      </c>
      <c r="V62" s="30">
        <f>U62+P62</f>
        <v>148</v>
      </c>
      <c r="W62" s="30"/>
      <c r="X62" s="30"/>
    </row>
    <row r="63" spans="1:24" s="13" customFormat="1" ht="17.25" thickTop="1" thickBot="1">
      <c r="A63" s="84" t="s">
        <v>62</v>
      </c>
      <c r="B63" s="78" t="s">
        <v>69</v>
      </c>
      <c r="C63" s="78"/>
      <c r="D63" s="88"/>
      <c r="E63" s="225"/>
      <c r="F63" s="226"/>
      <c r="G63" s="226"/>
      <c r="H63" s="226"/>
      <c r="I63" s="132">
        <f t="shared" si="6"/>
        <v>0</v>
      </c>
      <c r="J63" s="227"/>
      <c r="K63" s="228"/>
      <c r="L63" s="229"/>
      <c r="M63" s="228"/>
      <c r="N63" s="27">
        <f t="shared" si="5"/>
        <v>0</v>
      </c>
      <c r="O63" s="230"/>
      <c r="P63" s="31"/>
      <c r="Q63" s="28"/>
      <c r="R63" s="111">
        <f t="shared" si="4"/>
        <v>0</v>
      </c>
      <c r="S63" s="31"/>
      <c r="T63" s="231"/>
      <c r="U63" s="30">
        <f t="shared" si="0"/>
        <v>-289</v>
      </c>
      <c r="V63" s="232"/>
      <c r="W63" s="232"/>
      <c r="X63" s="232"/>
    </row>
    <row r="64" spans="1:24" s="1" customFormat="1" ht="111.75" thickTop="1" thickBot="1">
      <c r="A64" s="85">
        <v>23</v>
      </c>
      <c r="B64" s="89" t="s">
        <v>42</v>
      </c>
      <c r="C64" s="86" t="s">
        <v>7</v>
      </c>
      <c r="D64" s="90" t="s">
        <v>109</v>
      </c>
      <c r="E64" s="233" t="s">
        <v>233</v>
      </c>
      <c r="F64" s="234">
        <v>19</v>
      </c>
      <c r="G64" s="234" t="s">
        <v>153</v>
      </c>
      <c r="H64" s="234">
        <v>4</v>
      </c>
      <c r="I64" s="132">
        <f t="shared" si="6"/>
        <v>23</v>
      </c>
      <c r="J64" s="213" t="s">
        <v>278</v>
      </c>
      <c r="K64" s="235">
        <v>13</v>
      </c>
      <c r="L64" s="205" t="s">
        <v>153</v>
      </c>
      <c r="M64" s="236">
        <v>4</v>
      </c>
      <c r="N64" s="27">
        <f t="shared" si="5"/>
        <v>17</v>
      </c>
      <c r="O64" s="237"/>
      <c r="P64" s="27">
        <v>168</v>
      </c>
      <c r="Q64" s="28">
        <f t="shared" si="1"/>
        <v>0</v>
      </c>
      <c r="R64" s="111">
        <f t="shared" si="4"/>
        <v>168</v>
      </c>
      <c r="S64" s="238" t="s">
        <v>279</v>
      </c>
      <c r="T64" s="31"/>
      <c r="U64" s="30">
        <f t="shared" si="0"/>
        <v>0</v>
      </c>
      <c r="V64" s="30">
        <f>U64+P64</f>
        <v>168</v>
      </c>
      <c r="W64" s="30"/>
      <c r="X64" s="30"/>
    </row>
    <row r="65" spans="1:24" s="1" customFormat="1" ht="71.099999999999994" customHeight="1" thickTop="1" thickBot="1">
      <c r="A65" s="74">
        <v>24</v>
      </c>
      <c r="B65" s="75" t="s">
        <v>43</v>
      </c>
      <c r="C65" s="75" t="s">
        <v>7</v>
      </c>
      <c r="D65" s="91" t="s">
        <v>109</v>
      </c>
      <c r="E65" s="125" t="s">
        <v>234</v>
      </c>
      <c r="F65" s="183">
        <v>17</v>
      </c>
      <c r="G65" s="183" t="s">
        <v>177</v>
      </c>
      <c r="H65" s="183">
        <v>4</v>
      </c>
      <c r="I65" s="127">
        <f t="shared" si="6"/>
        <v>21</v>
      </c>
      <c r="J65" s="191" t="s">
        <v>284</v>
      </c>
      <c r="K65" s="239">
        <v>14</v>
      </c>
      <c r="L65" s="159" t="s">
        <v>177</v>
      </c>
      <c r="M65" s="239">
        <v>4</v>
      </c>
      <c r="N65" s="129">
        <f t="shared" si="5"/>
        <v>18</v>
      </c>
      <c r="O65" s="240"/>
      <c r="P65" s="241">
        <v>142</v>
      </c>
      <c r="Q65" s="28">
        <f t="shared" si="1"/>
        <v>4</v>
      </c>
      <c r="R65" s="111">
        <f t="shared" si="4"/>
        <v>146</v>
      </c>
      <c r="S65" s="242" t="s">
        <v>270</v>
      </c>
      <c r="T65" s="241">
        <v>0</v>
      </c>
      <c r="U65" s="30">
        <f t="shared" si="0"/>
        <v>17</v>
      </c>
      <c r="V65" s="30">
        <f>U65+P65</f>
        <v>159</v>
      </c>
      <c r="W65" s="30"/>
      <c r="X65" s="30"/>
    </row>
    <row r="66" spans="1:24" s="13" customFormat="1" ht="17.25" thickTop="1" thickBot="1">
      <c r="A66" s="84" t="s">
        <v>9</v>
      </c>
      <c r="B66" s="78" t="s">
        <v>70</v>
      </c>
      <c r="C66" s="78"/>
      <c r="D66" s="88"/>
      <c r="E66" s="225"/>
      <c r="F66" s="226"/>
      <c r="G66" s="226"/>
      <c r="H66" s="226"/>
      <c r="I66" s="132">
        <f t="shared" si="6"/>
        <v>0</v>
      </c>
      <c r="J66" s="227"/>
      <c r="K66" s="228"/>
      <c r="L66" s="229"/>
      <c r="M66" s="228"/>
      <c r="N66" s="27">
        <f t="shared" si="5"/>
        <v>0</v>
      </c>
      <c r="O66" s="243"/>
      <c r="P66" s="110"/>
      <c r="Q66" s="28"/>
      <c r="R66" s="111">
        <f t="shared" si="4"/>
        <v>0</v>
      </c>
      <c r="S66" s="110"/>
      <c r="T66" s="244"/>
      <c r="U66" s="30">
        <f t="shared" si="0"/>
        <v>-289</v>
      </c>
      <c r="V66" s="232"/>
      <c r="W66" s="232"/>
      <c r="X66" s="232"/>
    </row>
    <row r="67" spans="1:24" s="1" customFormat="1" ht="33" thickTop="1" thickBot="1">
      <c r="A67" s="71">
        <v>25</v>
      </c>
      <c r="B67" s="72" t="s">
        <v>73</v>
      </c>
      <c r="C67" s="72" t="s">
        <v>57</v>
      </c>
      <c r="D67" s="73" t="s">
        <v>105</v>
      </c>
      <c r="E67" s="139" t="s">
        <v>200</v>
      </c>
      <c r="F67" s="175">
        <v>18</v>
      </c>
      <c r="G67" s="175" t="s">
        <v>152</v>
      </c>
      <c r="H67" s="175">
        <v>3</v>
      </c>
      <c r="I67" s="132">
        <f t="shared" si="6"/>
        <v>21</v>
      </c>
      <c r="J67" s="191" t="s">
        <v>200</v>
      </c>
      <c r="K67" s="140">
        <v>18</v>
      </c>
      <c r="L67" s="245" t="s">
        <v>319</v>
      </c>
      <c r="M67" s="140">
        <v>7</v>
      </c>
      <c r="N67" s="27">
        <f t="shared" si="5"/>
        <v>25</v>
      </c>
      <c r="O67" s="142"/>
      <c r="P67" s="28">
        <v>72</v>
      </c>
      <c r="Q67" s="28">
        <f t="shared" si="1"/>
        <v>32</v>
      </c>
      <c r="R67" s="111">
        <f t="shared" si="4"/>
        <v>104</v>
      </c>
      <c r="S67" s="28"/>
      <c r="T67" s="28"/>
      <c r="U67" s="30">
        <f t="shared" si="0"/>
        <v>136</v>
      </c>
      <c r="V67" s="30">
        <f>U67+P67</f>
        <v>208</v>
      </c>
      <c r="W67" s="30"/>
      <c r="X67" s="30"/>
    </row>
    <row r="68" spans="1:24" s="303" customFormat="1" ht="33" thickTop="1" thickBot="1">
      <c r="A68" s="60">
        <v>26</v>
      </c>
      <c r="B68" s="61" t="s">
        <v>45</v>
      </c>
      <c r="C68" s="61" t="s">
        <v>7</v>
      </c>
      <c r="D68" s="62" t="s">
        <v>105</v>
      </c>
      <c r="E68" s="112" t="s">
        <v>280</v>
      </c>
      <c r="F68" s="113">
        <v>18</v>
      </c>
      <c r="G68" s="113" t="s">
        <v>196</v>
      </c>
      <c r="H68" s="113">
        <v>4</v>
      </c>
      <c r="I68" s="115">
        <v>22</v>
      </c>
      <c r="J68" s="121" t="s">
        <v>341</v>
      </c>
      <c r="K68" s="116">
        <v>15</v>
      </c>
      <c r="L68" s="117" t="s">
        <v>196</v>
      </c>
      <c r="M68" s="116">
        <v>4</v>
      </c>
      <c r="N68" s="118">
        <f t="shared" si="5"/>
        <v>19</v>
      </c>
      <c r="O68" s="344"/>
      <c r="P68" s="31">
        <v>180</v>
      </c>
      <c r="Q68" s="28">
        <f t="shared" si="1"/>
        <v>8</v>
      </c>
      <c r="R68" s="111">
        <f t="shared" si="4"/>
        <v>188</v>
      </c>
      <c r="S68" s="31"/>
      <c r="T68" s="31"/>
      <c r="U68" s="30">
        <f t="shared" si="0"/>
        <v>34</v>
      </c>
      <c r="V68" s="30">
        <f t="shared" ref="V68:V70" si="11">U68+P68</f>
        <v>214</v>
      </c>
      <c r="W68" s="30"/>
      <c r="X68" s="30"/>
    </row>
    <row r="69" spans="1:24" s="1" customFormat="1" ht="33" thickTop="1" thickBot="1">
      <c r="A69" s="60">
        <v>27</v>
      </c>
      <c r="B69" s="61" t="s">
        <v>46</v>
      </c>
      <c r="C69" s="61" t="s">
        <v>7</v>
      </c>
      <c r="D69" s="62" t="s">
        <v>105</v>
      </c>
      <c r="E69" s="112" t="s">
        <v>208</v>
      </c>
      <c r="F69" s="113">
        <v>18</v>
      </c>
      <c r="G69" s="113" t="s">
        <v>239</v>
      </c>
      <c r="H69" s="113">
        <v>5</v>
      </c>
      <c r="I69" s="115">
        <f t="shared" si="6"/>
        <v>23</v>
      </c>
      <c r="J69" s="121" t="s">
        <v>203</v>
      </c>
      <c r="K69" s="116">
        <v>15</v>
      </c>
      <c r="L69" s="117" t="s">
        <v>215</v>
      </c>
      <c r="M69" s="116">
        <v>5</v>
      </c>
      <c r="N69" s="118">
        <f t="shared" si="5"/>
        <v>20</v>
      </c>
      <c r="O69" s="143"/>
      <c r="P69" s="31">
        <v>105</v>
      </c>
      <c r="Q69" s="28">
        <f t="shared" si="1"/>
        <v>12</v>
      </c>
      <c r="R69" s="111">
        <f t="shared" si="4"/>
        <v>117</v>
      </c>
      <c r="S69" s="31"/>
      <c r="T69" s="31"/>
      <c r="U69" s="30">
        <f t="shared" si="0"/>
        <v>51</v>
      </c>
      <c r="V69" s="30">
        <f t="shared" si="11"/>
        <v>156</v>
      </c>
      <c r="W69" s="30"/>
      <c r="X69" s="30"/>
    </row>
    <row r="70" spans="1:24" s="303" customFormat="1" ht="82.5" customHeight="1" thickTop="1" thickBot="1">
      <c r="A70" s="60">
        <v>28</v>
      </c>
      <c r="B70" s="61" t="s">
        <v>47</v>
      </c>
      <c r="C70" s="61" t="s">
        <v>7</v>
      </c>
      <c r="D70" s="62" t="s">
        <v>105</v>
      </c>
      <c r="E70" s="112" t="s">
        <v>281</v>
      </c>
      <c r="F70" s="113">
        <v>6</v>
      </c>
      <c r="G70" s="114"/>
      <c r="H70" s="113">
        <v>0</v>
      </c>
      <c r="I70" s="115">
        <v>7</v>
      </c>
      <c r="J70" s="372" t="s">
        <v>340</v>
      </c>
      <c r="K70" s="116">
        <v>12</v>
      </c>
      <c r="L70" s="117" t="s">
        <v>204</v>
      </c>
      <c r="M70" s="116">
        <v>4</v>
      </c>
      <c r="N70" s="118">
        <f t="shared" si="5"/>
        <v>16</v>
      </c>
      <c r="O70" s="344"/>
      <c r="P70" s="31">
        <v>0</v>
      </c>
      <c r="Q70" s="28">
        <f t="shared" si="1"/>
        <v>-4</v>
      </c>
      <c r="R70" s="111">
        <f t="shared" si="4"/>
        <v>-4</v>
      </c>
      <c r="S70" s="31"/>
      <c r="T70" s="31"/>
      <c r="U70" s="30">
        <f>(N70*17)-(14*17)</f>
        <v>34</v>
      </c>
      <c r="V70" s="30">
        <f t="shared" si="11"/>
        <v>34</v>
      </c>
      <c r="W70" s="30"/>
      <c r="X70" s="30"/>
    </row>
    <row r="71" spans="1:24" s="1" customFormat="1" ht="17.25" thickTop="1" thickBot="1">
      <c r="A71" s="84" t="s">
        <v>63</v>
      </c>
      <c r="B71" s="78" t="s">
        <v>38</v>
      </c>
      <c r="C71" s="79"/>
      <c r="D71" s="80"/>
      <c r="E71" s="184"/>
      <c r="F71" s="185"/>
      <c r="G71" s="185"/>
      <c r="H71" s="185"/>
      <c r="I71" s="127">
        <f t="shared" si="6"/>
        <v>0</v>
      </c>
      <c r="J71" s="186"/>
      <c r="K71" s="187"/>
      <c r="L71" s="188"/>
      <c r="M71" s="187"/>
      <c r="N71" s="129">
        <f t="shared" si="5"/>
        <v>0</v>
      </c>
      <c r="O71" s="246"/>
      <c r="P71" s="173"/>
      <c r="Q71" s="28"/>
      <c r="R71" s="111">
        <f t="shared" si="4"/>
        <v>0</v>
      </c>
      <c r="S71" s="173"/>
      <c r="T71" s="173"/>
      <c r="U71" s="30">
        <f t="shared" si="0"/>
        <v>-289</v>
      </c>
      <c r="V71" s="30"/>
      <c r="W71" s="30"/>
      <c r="X71" s="30"/>
    </row>
    <row r="72" spans="1:24" s="30" customFormat="1" ht="27" thickTop="1" thickBot="1">
      <c r="A72" s="71">
        <v>29</v>
      </c>
      <c r="B72" s="72" t="s">
        <v>39</v>
      </c>
      <c r="C72" s="72" t="s">
        <v>7</v>
      </c>
      <c r="D72" s="73" t="s">
        <v>106</v>
      </c>
      <c r="E72" s="233" t="s">
        <v>154</v>
      </c>
      <c r="F72" s="175">
        <v>6</v>
      </c>
      <c r="G72" s="175" t="s">
        <v>156</v>
      </c>
      <c r="H72" s="175">
        <v>6</v>
      </c>
      <c r="I72" s="132">
        <f t="shared" si="6"/>
        <v>12</v>
      </c>
      <c r="J72" s="410"/>
      <c r="K72" s="141">
        <v>0</v>
      </c>
      <c r="L72" s="411"/>
      <c r="M72" s="179">
        <v>17</v>
      </c>
      <c r="N72" s="207">
        <f t="shared" si="5"/>
        <v>17</v>
      </c>
      <c r="O72" s="344" t="s">
        <v>348</v>
      </c>
      <c r="P72" s="25">
        <v>46</v>
      </c>
      <c r="Q72" s="28">
        <f t="shared" si="1"/>
        <v>0</v>
      </c>
      <c r="R72" s="111">
        <f t="shared" si="4"/>
        <v>46</v>
      </c>
      <c r="S72" s="25"/>
      <c r="T72" s="25"/>
      <c r="U72" s="30">
        <f t="shared" si="0"/>
        <v>0</v>
      </c>
    </row>
    <row r="73" spans="1:24" s="30" customFormat="1" ht="54" customHeight="1" thickTop="1" thickBot="1">
      <c r="A73" s="74">
        <v>30</v>
      </c>
      <c r="B73" s="75" t="s">
        <v>40</v>
      </c>
      <c r="C73" s="75" t="s">
        <v>56</v>
      </c>
      <c r="D73" s="76" t="s">
        <v>106</v>
      </c>
      <c r="E73" s="125" t="s">
        <v>219</v>
      </c>
      <c r="F73" s="126">
        <v>15</v>
      </c>
      <c r="G73" s="126" t="s">
        <v>218</v>
      </c>
      <c r="H73" s="126">
        <v>7</v>
      </c>
      <c r="I73" s="127">
        <f t="shared" si="6"/>
        <v>22</v>
      </c>
      <c r="J73" s="313" t="s">
        <v>345</v>
      </c>
      <c r="K73" s="128">
        <v>18</v>
      </c>
      <c r="L73" s="412" t="s">
        <v>218</v>
      </c>
      <c r="M73" s="413">
        <v>8</v>
      </c>
      <c r="N73" s="208">
        <f t="shared" si="5"/>
        <v>26</v>
      </c>
      <c r="O73" s="344"/>
      <c r="P73" s="26">
        <v>108</v>
      </c>
      <c r="Q73" s="28">
        <f t="shared" si="1"/>
        <v>36</v>
      </c>
      <c r="R73" s="111">
        <f t="shared" si="4"/>
        <v>144</v>
      </c>
      <c r="S73" s="26"/>
      <c r="T73" s="26"/>
      <c r="U73" s="30">
        <f>(N73*17)-(17*17)</f>
        <v>153</v>
      </c>
      <c r="V73" s="30">
        <f>U73+P73</f>
        <v>261</v>
      </c>
    </row>
    <row r="74" spans="1:24" s="1" customFormat="1" ht="17.25" thickTop="1" thickBot="1">
      <c r="A74" s="84" t="s">
        <v>64</v>
      </c>
      <c r="B74" s="78" t="s">
        <v>310</v>
      </c>
      <c r="C74" s="79"/>
      <c r="D74" s="80"/>
      <c r="E74" s="184"/>
      <c r="F74" s="185"/>
      <c r="G74" s="185"/>
      <c r="H74" s="185"/>
      <c r="I74" s="132">
        <f t="shared" si="6"/>
        <v>0</v>
      </c>
      <c r="J74" s="186"/>
      <c r="K74" s="187"/>
      <c r="L74" s="188"/>
      <c r="M74" s="187"/>
      <c r="N74" s="27">
        <f t="shared" si="5"/>
        <v>0</v>
      </c>
      <c r="O74" s="136"/>
      <c r="P74" s="110"/>
      <c r="Q74" s="28"/>
      <c r="R74" s="111">
        <f t="shared" si="4"/>
        <v>0</v>
      </c>
      <c r="S74" s="110"/>
      <c r="T74" s="190"/>
      <c r="U74" s="30">
        <f t="shared" ref="U74:U82" si="12">(N74*17)-(17*17)</f>
        <v>-289</v>
      </c>
      <c r="V74" s="30"/>
      <c r="W74" s="30"/>
      <c r="X74" s="30"/>
    </row>
    <row r="75" spans="1:24" s="303" customFormat="1" ht="48.75" thickTop="1" thickBot="1">
      <c r="A75" s="71">
        <v>31</v>
      </c>
      <c r="B75" s="72" t="s">
        <v>48</v>
      </c>
      <c r="C75" s="72" t="s">
        <v>57</v>
      </c>
      <c r="D75" s="95" t="s">
        <v>309</v>
      </c>
      <c r="E75" s="233" t="s">
        <v>155</v>
      </c>
      <c r="F75" s="175">
        <v>20</v>
      </c>
      <c r="G75" s="373" t="s">
        <v>226</v>
      </c>
      <c r="H75" s="175">
        <v>3</v>
      </c>
      <c r="I75" s="374">
        <f t="shared" si="6"/>
        <v>23</v>
      </c>
      <c r="J75" s="375" t="s">
        <v>336</v>
      </c>
      <c r="K75" s="376">
        <v>16</v>
      </c>
      <c r="L75" s="376" t="s">
        <v>142</v>
      </c>
      <c r="M75" s="376">
        <v>3</v>
      </c>
      <c r="N75" s="207">
        <f t="shared" si="5"/>
        <v>19</v>
      </c>
      <c r="O75" s="344"/>
      <c r="P75" s="25">
        <v>115</v>
      </c>
      <c r="Q75" s="28">
        <f t="shared" si="1"/>
        <v>8</v>
      </c>
      <c r="R75" s="111">
        <f t="shared" si="4"/>
        <v>123</v>
      </c>
      <c r="S75" s="25"/>
      <c r="T75" s="25"/>
      <c r="U75" s="30">
        <f t="shared" si="12"/>
        <v>34</v>
      </c>
      <c r="V75" s="30">
        <f>U75+P75</f>
        <v>149</v>
      </c>
      <c r="W75" s="30"/>
      <c r="X75" s="30"/>
    </row>
    <row r="76" spans="1:24" s="303" customFormat="1" ht="48.75" thickTop="1" thickBot="1">
      <c r="A76" s="60">
        <v>32</v>
      </c>
      <c r="B76" s="61" t="s">
        <v>52</v>
      </c>
      <c r="C76" s="61" t="s">
        <v>7</v>
      </c>
      <c r="D76" s="62" t="s">
        <v>107</v>
      </c>
      <c r="E76" s="377" t="s">
        <v>214</v>
      </c>
      <c r="F76" s="113">
        <v>20</v>
      </c>
      <c r="G76" s="113" t="s">
        <v>202</v>
      </c>
      <c r="H76" s="113">
        <v>4</v>
      </c>
      <c r="I76" s="115">
        <f t="shared" si="6"/>
        <v>24</v>
      </c>
      <c r="J76" s="378" t="s">
        <v>337</v>
      </c>
      <c r="K76" s="379">
        <v>19</v>
      </c>
      <c r="L76" s="379" t="s">
        <v>354</v>
      </c>
      <c r="M76" s="379">
        <v>4</v>
      </c>
      <c r="N76" s="380">
        <f t="shared" si="5"/>
        <v>23</v>
      </c>
      <c r="O76" s="344"/>
      <c r="P76" s="32">
        <v>108</v>
      </c>
      <c r="Q76" s="28">
        <f t="shared" si="1"/>
        <v>24</v>
      </c>
      <c r="R76" s="111">
        <f t="shared" si="4"/>
        <v>132</v>
      </c>
      <c r="S76" s="32"/>
      <c r="T76" s="25"/>
      <c r="U76" s="30">
        <f t="shared" si="12"/>
        <v>102</v>
      </c>
      <c r="V76" s="30">
        <f t="shared" ref="V76:V82" si="13">U76+P76</f>
        <v>210</v>
      </c>
      <c r="W76" s="30"/>
      <c r="X76" s="30"/>
    </row>
    <row r="77" spans="1:24" s="303" customFormat="1" ht="55.5" customHeight="1" thickTop="1" thickBot="1">
      <c r="A77" s="74">
        <v>33</v>
      </c>
      <c r="B77" s="75" t="s">
        <v>53</v>
      </c>
      <c r="C77" s="75" t="s">
        <v>7</v>
      </c>
      <c r="D77" s="76" t="s">
        <v>107</v>
      </c>
      <c r="E77" s="381" t="s">
        <v>213</v>
      </c>
      <c r="F77" s="126">
        <v>20</v>
      </c>
      <c r="G77" s="126" t="s">
        <v>201</v>
      </c>
      <c r="H77" s="126">
        <v>7</v>
      </c>
      <c r="I77" s="127">
        <f t="shared" si="6"/>
        <v>27</v>
      </c>
      <c r="J77" s="382" t="s">
        <v>338</v>
      </c>
      <c r="K77" s="383">
        <v>16</v>
      </c>
      <c r="L77" s="383" t="s">
        <v>332</v>
      </c>
      <c r="M77" s="384">
        <v>4</v>
      </c>
      <c r="N77" s="385">
        <f t="shared" si="5"/>
        <v>20</v>
      </c>
      <c r="O77" s="344"/>
      <c r="P77" s="26">
        <v>156</v>
      </c>
      <c r="Q77" s="28">
        <f t="shared" si="1"/>
        <v>12</v>
      </c>
      <c r="R77" s="111">
        <f t="shared" si="4"/>
        <v>168</v>
      </c>
      <c r="S77" s="26"/>
      <c r="T77" s="25"/>
      <c r="U77" s="30">
        <f t="shared" si="12"/>
        <v>51</v>
      </c>
      <c r="V77" s="30">
        <f t="shared" si="13"/>
        <v>207</v>
      </c>
      <c r="W77" s="30"/>
      <c r="X77" s="30"/>
    </row>
    <row r="78" spans="1:24" s="14" customFormat="1" ht="17.25" thickTop="1" thickBot="1">
      <c r="A78" s="77" t="s">
        <v>54</v>
      </c>
      <c r="B78" s="81" t="s">
        <v>311</v>
      </c>
      <c r="C78" s="82"/>
      <c r="D78" s="83"/>
      <c r="E78" s="247"/>
      <c r="F78" s="248"/>
      <c r="G78" s="248"/>
      <c r="H78" s="248"/>
      <c r="I78" s="132">
        <f t="shared" si="6"/>
        <v>0</v>
      </c>
      <c r="J78" s="386"/>
      <c r="K78" s="387"/>
      <c r="L78" s="388"/>
      <c r="M78" s="387"/>
      <c r="N78" s="249">
        <f t="shared" si="5"/>
        <v>0</v>
      </c>
      <c r="O78" s="250"/>
      <c r="P78" s="33"/>
      <c r="Q78" s="28"/>
      <c r="R78" s="111">
        <f t="shared" si="4"/>
        <v>0</v>
      </c>
      <c r="S78" s="33"/>
      <c r="T78" s="251"/>
      <c r="U78" s="30">
        <f t="shared" si="12"/>
        <v>-289</v>
      </c>
      <c r="V78" s="30">
        <f t="shared" si="13"/>
        <v>-289</v>
      </c>
      <c r="W78" s="248"/>
      <c r="X78" s="248"/>
    </row>
    <row r="79" spans="1:24" s="24" customFormat="1" ht="88.5" customHeight="1" thickTop="1" thickBot="1">
      <c r="A79" s="252">
        <v>34</v>
      </c>
      <c r="B79" s="92" t="s">
        <v>51</v>
      </c>
      <c r="C79" s="92" t="s">
        <v>7</v>
      </c>
      <c r="D79" s="93" t="s">
        <v>108</v>
      </c>
      <c r="E79" s="253" t="s">
        <v>282</v>
      </c>
      <c r="F79" s="254">
        <v>7</v>
      </c>
      <c r="G79" s="255" t="s">
        <v>283</v>
      </c>
      <c r="H79" s="254">
        <v>1</v>
      </c>
      <c r="I79" s="256">
        <f t="shared" si="6"/>
        <v>8</v>
      </c>
      <c r="J79" s="245" t="s">
        <v>339</v>
      </c>
      <c r="K79" s="389">
        <v>18</v>
      </c>
      <c r="L79" s="390" t="s">
        <v>143</v>
      </c>
      <c r="M79" s="389">
        <v>1</v>
      </c>
      <c r="N79" s="208">
        <f t="shared" si="5"/>
        <v>19</v>
      </c>
      <c r="O79" s="257"/>
      <c r="P79" s="258">
        <v>3</v>
      </c>
      <c r="Q79" s="28">
        <f t="shared" si="1"/>
        <v>8</v>
      </c>
      <c r="R79" s="111">
        <f t="shared" si="4"/>
        <v>11</v>
      </c>
      <c r="S79" s="258"/>
      <c r="T79" s="258"/>
      <c r="U79" s="30">
        <f>(N79*17)-(14*17)</f>
        <v>85</v>
      </c>
      <c r="V79" s="30">
        <f t="shared" si="13"/>
        <v>88</v>
      </c>
      <c r="W79" s="30"/>
      <c r="X79" s="30"/>
    </row>
    <row r="80" spans="1:24" s="14" customFormat="1" ht="17.25" thickTop="1" thickBot="1">
      <c r="A80" s="77" t="s">
        <v>55</v>
      </c>
      <c r="B80" s="81" t="s">
        <v>71</v>
      </c>
      <c r="C80" s="82"/>
      <c r="D80" s="83"/>
      <c r="E80" s="130"/>
      <c r="F80" s="131"/>
      <c r="G80" s="131"/>
      <c r="H80" s="131"/>
      <c r="I80" s="132">
        <f t="shared" si="6"/>
        <v>0</v>
      </c>
      <c r="J80" s="133"/>
      <c r="K80" s="134"/>
      <c r="L80" s="259"/>
      <c r="M80" s="134"/>
      <c r="N80" s="208">
        <f t="shared" si="5"/>
        <v>0</v>
      </c>
      <c r="O80" s="136"/>
      <c r="P80" s="110"/>
      <c r="Q80" s="28"/>
      <c r="R80" s="111">
        <f t="shared" si="4"/>
        <v>0</v>
      </c>
      <c r="S80" s="110"/>
      <c r="T80" s="260"/>
      <c r="U80" s="30">
        <f t="shared" si="12"/>
        <v>-289</v>
      </c>
      <c r="V80" s="30">
        <f t="shared" si="13"/>
        <v>-289</v>
      </c>
      <c r="W80" s="248"/>
      <c r="X80" s="248"/>
    </row>
    <row r="81" spans="1:24" s="261" customFormat="1" ht="48.75" customHeight="1" thickTop="1" thickBot="1">
      <c r="A81" s="94">
        <v>35</v>
      </c>
      <c r="B81" s="72" t="s">
        <v>49</v>
      </c>
      <c r="C81" s="72" t="s">
        <v>300</v>
      </c>
      <c r="D81" s="95" t="s">
        <v>96</v>
      </c>
      <c r="E81" s="139" t="s">
        <v>229</v>
      </c>
      <c r="F81" s="175">
        <v>17</v>
      </c>
      <c r="G81" s="175" t="s">
        <v>230</v>
      </c>
      <c r="H81" s="175">
        <v>7</v>
      </c>
      <c r="I81" s="132">
        <f t="shared" si="6"/>
        <v>24</v>
      </c>
      <c r="J81" s="191" t="s">
        <v>346</v>
      </c>
      <c r="K81" s="179">
        <v>14</v>
      </c>
      <c r="L81" s="245" t="s">
        <v>268</v>
      </c>
      <c r="M81" s="179">
        <v>8</v>
      </c>
      <c r="N81" s="208">
        <f t="shared" si="5"/>
        <v>22</v>
      </c>
      <c r="O81" s="344"/>
      <c r="P81" s="28">
        <v>120</v>
      </c>
      <c r="Q81" s="28">
        <f t="shared" si="1"/>
        <v>20</v>
      </c>
      <c r="R81" s="111">
        <f t="shared" si="4"/>
        <v>140</v>
      </c>
      <c r="S81" s="28" t="s">
        <v>275</v>
      </c>
      <c r="T81" s="28"/>
      <c r="U81" s="30">
        <f t="shared" si="12"/>
        <v>85</v>
      </c>
      <c r="V81" s="30">
        <f t="shared" si="13"/>
        <v>205</v>
      </c>
    </row>
    <row r="82" spans="1:24" s="261" customFormat="1" ht="33" thickTop="1" thickBot="1">
      <c r="A82" s="96">
        <v>36</v>
      </c>
      <c r="B82" s="75" t="s">
        <v>50</v>
      </c>
      <c r="C82" s="75" t="s">
        <v>7</v>
      </c>
      <c r="D82" s="430" t="s">
        <v>96</v>
      </c>
      <c r="E82" s="431" t="s">
        <v>221</v>
      </c>
      <c r="F82" s="126">
        <v>16</v>
      </c>
      <c r="G82" s="126" t="s">
        <v>173</v>
      </c>
      <c r="H82" s="126">
        <v>7</v>
      </c>
      <c r="I82" s="127">
        <f t="shared" si="6"/>
        <v>23</v>
      </c>
      <c r="J82" s="245" t="s">
        <v>347</v>
      </c>
      <c r="K82" s="128">
        <v>13</v>
      </c>
      <c r="L82" s="245" t="s">
        <v>173</v>
      </c>
      <c r="M82" s="413">
        <v>7</v>
      </c>
      <c r="N82" s="208">
        <f t="shared" si="5"/>
        <v>20</v>
      </c>
      <c r="O82" s="344"/>
      <c r="P82" s="29">
        <v>108</v>
      </c>
      <c r="Q82" s="28">
        <f t="shared" si="1"/>
        <v>12</v>
      </c>
      <c r="R82" s="111">
        <f t="shared" si="4"/>
        <v>120</v>
      </c>
      <c r="S82" s="29" t="s">
        <v>276</v>
      </c>
      <c r="T82" s="29"/>
      <c r="U82" s="30">
        <f t="shared" si="12"/>
        <v>51</v>
      </c>
      <c r="V82" s="30">
        <f t="shared" si="13"/>
        <v>159</v>
      </c>
    </row>
    <row r="83" spans="1:24" s="8" customFormat="1" ht="17.25" thickTop="1" thickBot="1">
      <c r="A83" s="97" t="s">
        <v>110</v>
      </c>
      <c r="B83" s="98" t="s">
        <v>117</v>
      </c>
      <c r="C83" s="92"/>
      <c r="D83" s="402"/>
      <c r="E83" s="263"/>
      <c r="F83" s="264"/>
      <c r="G83" s="264"/>
      <c r="H83" s="264"/>
      <c r="I83" s="265"/>
      <c r="J83" s="266"/>
      <c r="K83" s="267"/>
      <c r="L83" s="268"/>
      <c r="M83" s="269"/>
      <c r="N83" s="208">
        <f t="shared" si="5"/>
        <v>0</v>
      </c>
      <c r="O83" s="136"/>
      <c r="P83" s="110"/>
      <c r="Q83" s="110"/>
      <c r="R83" s="110"/>
      <c r="S83" s="110"/>
      <c r="T83" s="270"/>
      <c r="U83" s="261"/>
      <c r="V83" s="261"/>
      <c r="W83" s="261"/>
      <c r="X83" s="261"/>
    </row>
    <row r="84" spans="1:24" s="8" customFormat="1" ht="32.25" thickTop="1">
      <c r="A84" s="94"/>
      <c r="B84" s="72" t="s">
        <v>185</v>
      </c>
      <c r="C84" s="72" t="s">
        <v>7</v>
      </c>
      <c r="D84" s="99" t="s">
        <v>111</v>
      </c>
      <c r="E84" s="233" t="s">
        <v>232</v>
      </c>
      <c r="F84" s="175"/>
      <c r="G84" s="175"/>
      <c r="H84" s="175"/>
      <c r="I84" s="132"/>
      <c r="J84" s="233" t="s">
        <v>293</v>
      </c>
      <c r="K84" s="179"/>
      <c r="L84" s="271"/>
      <c r="M84" s="272"/>
      <c r="N84" s="273"/>
      <c r="O84" s="142"/>
      <c r="P84" s="28"/>
      <c r="Q84" s="28"/>
      <c r="R84" s="28"/>
      <c r="S84" s="28"/>
      <c r="T84" s="274"/>
      <c r="U84" s="261"/>
      <c r="V84" s="261"/>
      <c r="W84" s="261"/>
      <c r="X84" s="261"/>
    </row>
    <row r="85" spans="1:24" s="8" customFormat="1" ht="32.25" thickBot="1">
      <c r="A85" s="96"/>
      <c r="B85" s="75" t="s">
        <v>185</v>
      </c>
      <c r="C85" s="75" t="s">
        <v>7</v>
      </c>
      <c r="D85" s="100" t="s">
        <v>112</v>
      </c>
      <c r="E85" s="262" t="s">
        <v>294</v>
      </c>
      <c r="F85" s="126"/>
      <c r="G85" s="126"/>
      <c r="H85" s="126"/>
      <c r="I85" s="275"/>
      <c r="J85" s="262" t="s">
        <v>294</v>
      </c>
      <c r="K85" s="128"/>
      <c r="L85" s="276"/>
      <c r="M85" s="277"/>
      <c r="N85" s="278"/>
      <c r="O85" s="279"/>
      <c r="P85" s="31"/>
      <c r="Q85" s="31"/>
      <c r="R85" s="31"/>
      <c r="S85" s="31"/>
      <c r="T85" s="280"/>
      <c r="U85" s="261"/>
      <c r="V85" s="261"/>
      <c r="W85" s="261"/>
      <c r="X85" s="261"/>
    </row>
    <row r="86" spans="1:24" ht="16.5" thickTop="1">
      <c r="A86" s="101"/>
      <c r="B86" s="403" t="s">
        <v>12</v>
      </c>
      <c r="C86" s="404"/>
      <c r="D86" s="404"/>
      <c r="E86" s="405"/>
      <c r="F86" s="108"/>
      <c r="G86" s="108"/>
      <c r="H86" s="108"/>
      <c r="I86" s="108"/>
      <c r="J86" s="281"/>
      <c r="K86" s="281"/>
      <c r="L86" s="281"/>
      <c r="M86" s="282"/>
      <c r="N86" s="282"/>
      <c r="O86" s="281"/>
      <c r="P86" s="281">
        <f>SUM(P30:P85)</f>
        <v>3489</v>
      </c>
      <c r="Q86" s="281">
        <f t="shared" ref="Q86:R86" si="14">SUM(Q30:Q85)</f>
        <v>628</v>
      </c>
      <c r="R86" s="281">
        <f t="shared" si="14"/>
        <v>4117</v>
      </c>
      <c r="S86" s="281"/>
      <c r="T86" s="281"/>
      <c r="U86" s="108"/>
      <c r="V86" s="108"/>
      <c r="W86" s="108">
        <f>SUM(W30:W85)</f>
        <v>2232</v>
      </c>
      <c r="X86" s="108"/>
    </row>
    <row r="87" spans="1:24" s="1" customFormat="1" ht="18.75">
      <c r="A87" s="103"/>
      <c r="B87" s="436" t="s">
        <v>174</v>
      </c>
      <c r="C87" s="437"/>
      <c r="D87" s="437"/>
      <c r="E87" s="438"/>
      <c r="F87" s="283"/>
      <c r="G87" s="283"/>
      <c r="H87" s="283"/>
      <c r="I87" s="283"/>
      <c r="J87" s="284"/>
      <c r="K87" s="284"/>
      <c r="L87" s="476" t="s">
        <v>342</v>
      </c>
      <c r="M87" s="476"/>
      <c r="N87" s="476"/>
      <c r="O87" s="476"/>
      <c r="P87" s="285"/>
      <c r="Q87" s="285"/>
      <c r="R87" s="285"/>
      <c r="S87" s="285"/>
      <c r="T87" s="285"/>
      <c r="U87" s="30"/>
      <c r="V87" s="30"/>
      <c r="W87" s="30"/>
      <c r="X87" s="30"/>
    </row>
    <row r="88" spans="1:24" s="3" customFormat="1" ht="18.75">
      <c r="A88" s="103"/>
      <c r="B88" s="406" t="s">
        <v>137</v>
      </c>
      <c r="C88" s="439" t="s">
        <v>138</v>
      </c>
      <c r="D88" s="439"/>
      <c r="E88" s="407" t="s">
        <v>139</v>
      </c>
      <c r="F88" s="283"/>
      <c r="G88" s="283"/>
      <c r="H88" s="283"/>
      <c r="I88" s="283"/>
      <c r="J88" s="284"/>
      <c r="K88" s="284"/>
      <c r="L88" s="477" t="s">
        <v>225</v>
      </c>
      <c r="M88" s="477"/>
      <c r="N88" s="477"/>
      <c r="O88" s="477"/>
      <c r="P88" s="286"/>
      <c r="Q88" s="286"/>
      <c r="R88" s="286"/>
      <c r="S88" s="286"/>
      <c r="T88" s="286"/>
      <c r="U88" s="41"/>
      <c r="V88" s="41"/>
      <c r="W88" s="41"/>
      <c r="X88" s="41"/>
    </row>
    <row r="89" spans="1:24" s="3" customFormat="1" ht="18.75">
      <c r="A89" s="104"/>
      <c r="B89" s="408" t="s">
        <v>211</v>
      </c>
      <c r="C89" s="434" t="s">
        <v>231</v>
      </c>
      <c r="D89" s="435"/>
      <c r="E89" s="409" t="s">
        <v>159</v>
      </c>
      <c r="F89" s="34"/>
      <c r="G89" s="34"/>
      <c r="H89" s="34"/>
      <c r="I89" s="34"/>
      <c r="J89" s="287"/>
      <c r="K89" s="287"/>
      <c r="L89" s="477"/>
      <c r="M89" s="477"/>
      <c r="N89" s="477"/>
      <c r="O89" s="477"/>
      <c r="P89" s="286"/>
      <c r="Q89" s="286"/>
      <c r="R89" s="286"/>
      <c r="S89" s="286"/>
      <c r="T89" s="286"/>
      <c r="U89" s="41"/>
      <c r="V89" s="41"/>
      <c r="W89" s="41"/>
      <c r="X89" s="41"/>
    </row>
    <row r="90" spans="1:24" s="4" customFormat="1" ht="18.75">
      <c r="A90" s="105"/>
      <c r="B90" s="408" t="s">
        <v>209</v>
      </c>
      <c r="C90" s="434" t="s">
        <v>305</v>
      </c>
      <c r="D90" s="435"/>
      <c r="E90" s="409" t="s">
        <v>161</v>
      </c>
      <c r="F90" s="105"/>
      <c r="G90" s="105"/>
      <c r="H90" s="105"/>
      <c r="I90" s="105"/>
      <c r="J90" s="288"/>
      <c r="K90" s="288"/>
      <c r="L90" s="289"/>
      <c r="M90" s="290"/>
      <c r="N90" s="290"/>
      <c r="O90" s="291"/>
      <c r="P90" s="291"/>
      <c r="Q90" s="291"/>
      <c r="R90" s="291"/>
      <c r="S90" s="291"/>
      <c r="T90" s="291"/>
      <c r="U90" s="292"/>
      <c r="V90" s="292"/>
      <c r="W90" s="292"/>
      <c r="X90" s="292"/>
    </row>
    <row r="91" spans="1:24" s="5" customFormat="1" ht="18.75">
      <c r="A91" s="102"/>
      <c r="B91" s="408" t="s">
        <v>303</v>
      </c>
      <c r="C91" s="434" t="s">
        <v>306</v>
      </c>
      <c r="D91" s="435"/>
      <c r="E91" s="409" t="s">
        <v>175</v>
      </c>
      <c r="F91" s="102"/>
      <c r="G91" s="102"/>
      <c r="H91" s="102"/>
      <c r="I91" s="102"/>
      <c r="J91" s="293"/>
      <c r="K91" s="293"/>
      <c r="L91" s="294"/>
      <c r="M91" s="295"/>
      <c r="N91" s="295"/>
      <c r="O91" s="296"/>
      <c r="P91" s="296"/>
      <c r="Q91" s="296"/>
      <c r="R91" s="296"/>
      <c r="S91" s="296"/>
      <c r="T91" s="296"/>
      <c r="U91" s="297"/>
      <c r="V91" s="297"/>
      <c r="W91" s="297"/>
      <c r="X91" s="297"/>
    </row>
    <row r="92" spans="1:24" s="5" customFormat="1" ht="18.75">
      <c r="A92" s="102"/>
      <c r="B92" s="408" t="s">
        <v>289</v>
      </c>
      <c r="C92" s="434" t="s">
        <v>162</v>
      </c>
      <c r="D92" s="435"/>
      <c r="E92" s="409" t="s">
        <v>176</v>
      </c>
      <c r="F92" s="102"/>
      <c r="G92" s="102"/>
      <c r="H92" s="102"/>
      <c r="I92" s="102"/>
      <c r="J92" s="293" t="s">
        <v>302</v>
      </c>
      <c r="K92" s="293"/>
      <c r="L92" s="294"/>
      <c r="M92" s="295"/>
      <c r="N92" s="295"/>
      <c r="O92" s="296"/>
      <c r="P92" s="296"/>
      <c r="Q92" s="296"/>
      <c r="R92" s="296"/>
      <c r="S92" s="296"/>
      <c r="T92" s="296"/>
      <c r="U92" s="297"/>
      <c r="V92" s="297"/>
      <c r="W92" s="297"/>
      <c r="X92" s="297"/>
    </row>
    <row r="93" spans="1:24" s="1" customFormat="1" ht="18.75">
      <c r="A93" s="102"/>
      <c r="B93" s="408" t="s">
        <v>318</v>
      </c>
      <c r="C93" s="434" t="s">
        <v>325</v>
      </c>
      <c r="D93" s="435"/>
      <c r="E93" s="409" t="s">
        <v>165</v>
      </c>
      <c r="F93" s="102"/>
      <c r="G93" s="102"/>
      <c r="H93" s="102"/>
      <c r="I93" s="102"/>
      <c r="J93" s="293"/>
      <c r="K93" s="293"/>
      <c r="L93" s="298"/>
      <c r="M93" s="299"/>
      <c r="N93" s="299"/>
      <c r="O93" s="285"/>
      <c r="P93" s="285"/>
      <c r="Q93" s="285"/>
      <c r="R93" s="285"/>
      <c r="S93" s="285"/>
      <c r="T93" s="285"/>
      <c r="U93" s="30"/>
      <c r="V93" s="30"/>
      <c r="W93" s="30"/>
      <c r="X93" s="30"/>
    </row>
    <row r="94" spans="1:24" s="1" customFormat="1" ht="18.75">
      <c r="A94" s="106"/>
      <c r="B94" s="408" t="s">
        <v>178</v>
      </c>
      <c r="C94" s="434" t="s">
        <v>168</v>
      </c>
      <c r="D94" s="435"/>
      <c r="E94" s="409" t="s">
        <v>307</v>
      </c>
      <c r="F94" s="300"/>
      <c r="G94" s="300"/>
      <c r="H94" s="300"/>
      <c r="I94" s="300"/>
      <c r="J94" s="301"/>
      <c r="K94" s="301"/>
      <c r="L94" s="473" t="s">
        <v>118</v>
      </c>
      <c r="M94" s="473"/>
      <c r="N94" s="473"/>
      <c r="O94" s="473"/>
      <c r="P94" s="285"/>
      <c r="Q94" s="285"/>
      <c r="R94" s="285"/>
      <c r="S94" s="285"/>
      <c r="T94" s="285"/>
      <c r="U94" s="30"/>
      <c r="V94" s="30"/>
      <c r="W94" s="30"/>
      <c r="X94" s="30"/>
    </row>
    <row r="95" spans="1:24" s="1" customFormat="1" ht="18.75">
      <c r="A95" s="106"/>
      <c r="B95" s="408" t="s">
        <v>304</v>
      </c>
      <c r="C95" s="434" t="s">
        <v>286</v>
      </c>
      <c r="D95" s="435"/>
      <c r="E95" s="409" t="s">
        <v>308</v>
      </c>
      <c r="F95" s="300"/>
      <c r="G95" s="300"/>
      <c r="H95" s="300"/>
      <c r="I95" s="300"/>
      <c r="J95" s="301"/>
      <c r="K95" s="301"/>
      <c r="L95" s="301"/>
      <c r="M95" s="298"/>
      <c r="N95" s="298"/>
      <c r="O95" s="299"/>
      <c r="P95" s="285"/>
      <c r="Q95" s="285"/>
      <c r="R95" s="285"/>
      <c r="S95" s="285"/>
      <c r="T95" s="285"/>
      <c r="U95" s="30"/>
      <c r="V95" s="30"/>
      <c r="W95" s="30"/>
      <c r="X95" s="30"/>
    </row>
    <row r="96" spans="1:24" s="1" customFormat="1" ht="18.75">
      <c r="A96" s="106"/>
      <c r="B96" s="408" t="s">
        <v>167</v>
      </c>
      <c r="C96" s="434" t="s">
        <v>166</v>
      </c>
      <c r="D96" s="435"/>
      <c r="E96" s="409"/>
      <c r="F96" s="300"/>
      <c r="G96" s="300"/>
      <c r="H96" s="300"/>
      <c r="I96" s="300"/>
      <c r="J96" s="301"/>
      <c r="K96" s="301"/>
      <c r="L96" s="301"/>
      <c r="M96" s="298"/>
      <c r="N96" s="298"/>
      <c r="O96" s="299"/>
      <c r="P96" s="285"/>
      <c r="Q96" s="285"/>
      <c r="R96" s="285"/>
      <c r="S96" s="285"/>
      <c r="T96" s="285"/>
      <c r="U96" s="30"/>
      <c r="V96" s="30"/>
      <c r="W96" s="30"/>
      <c r="X96" s="30"/>
    </row>
    <row r="97" spans="1:16" s="1" customFormat="1" ht="12.75">
      <c r="A97" s="107"/>
      <c r="B97" s="30"/>
      <c r="C97" s="30"/>
      <c r="D97" s="30"/>
      <c r="M97" s="6"/>
      <c r="N97" s="6"/>
      <c r="O97" s="7"/>
    </row>
    <row r="98" spans="1:16" s="1" customFormat="1" ht="12.75">
      <c r="A98" s="107"/>
      <c r="B98" s="30"/>
      <c r="C98" s="30"/>
      <c r="D98" s="30"/>
      <c r="M98" s="6"/>
      <c r="N98" s="6"/>
      <c r="O98" s="7"/>
    </row>
    <row r="99" spans="1:16" s="1" customFormat="1" ht="12.75">
      <c r="A99" s="107"/>
      <c r="B99" s="30" t="s">
        <v>285</v>
      </c>
      <c r="C99" s="30"/>
      <c r="D99" s="30"/>
      <c r="M99" s="6"/>
      <c r="N99" s="6"/>
      <c r="O99" s="7"/>
      <c r="P99" s="24">
        <v>42</v>
      </c>
    </row>
    <row r="100" spans="1:16" s="1" customFormat="1" ht="12.75">
      <c r="A100" s="107"/>
      <c r="B100" s="30"/>
      <c r="C100" s="30"/>
      <c r="D100" s="30"/>
      <c r="M100" s="6"/>
      <c r="N100" s="6"/>
      <c r="O100" s="7"/>
    </row>
    <row r="101" spans="1:16" s="1" customFormat="1" ht="12.75">
      <c r="A101" s="107"/>
      <c r="B101" s="30"/>
      <c r="C101" s="30"/>
      <c r="D101" s="30"/>
      <c r="M101" s="6"/>
      <c r="N101" s="6"/>
      <c r="O101" s="7"/>
    </row>
    <row r="102" spans="1:16" s="1" customFormat="1" ht="12.75">
      <c r="A102" s="107"/>
      <c r="B102" s="30"/>
      <c r="C102" s="30"/>
      <c r="D102" s="30"/>
      <c r="M102" s="6"/>
      <c r="N102" s="6"/>
      <c r="O102" s="7"/>
    </row>
    <row r="103" spans="1:16" s="1" customFormat="1" ht="12.75">
      <c r="A103" s="107"/>
      <c r="B103" s="30"/>
      <c r="C103" s="30"/>
      <c r="D103" s="30"/>
      <c r="M103" s="6"/>
      <c r="N103" s="6"/>
      <c r="O103" s="7"/>
    </row>
    <row r="104" spans="1:16" s="1" customFormat="1" ht="12.75">
      <c r="A104" s="107"/>
      <c r="B104" s="30"/>
      <c r="C104" s="30"/>
      <c r="D104" s="30"/>
      <c r="M104" s="6"/>
      <c r="N104" s="6"/>
      <c r="O104" s="7"/>
    </row>
    <row r="105" spans="1:16" s="1" customFormat="1" ht="12.75">
      <c r="A105" s="107"/>
      <c r="B105" s="30"/>
      <c r="C105" s="30"/>
      <c r="D105" s="30"/>
      <c r="M105" s="6"/>
      <c r="N105" s="6"/>
      <c r="O105" s="7"/>
    </row>
    <row r="106" spans="1:16" s="1" customFormat="1" ht="12.75">
      <c r="A106" s="107"/>
      <c r="B106" s="30"/>
      <c r="C106" s="30"/>
      <c r="D106" s="30"/>
      <c r="M106" s="6"/>
      <c r="N106" s="6"/>
      <c r="O106" s="7"/>
    </row>
    <row r="107" spans="1:16" s="1" customFormat="1" ht="12.75">
      <c r="A107" s="107"/>
      <c r="B107" s="30"/>
      <c r="C107" s="30"/>
      <c r="D107" s="30"/>
      <c r="M107" s="6"/>
      <c r="N107" s="6"/>
      <c r="O107" s="7"/>
    </row>
    <row r="108" spans="1:16" s="1" customFormat="1" ht="12.75">
      <c r="A108" s="107"/>
      <c r="B108" s="30"/>
      <c r="C108" s="30"/>
      <c r="D108" s="30"/>
      <c r="M108" s="6"/>
      <c r="N108" s="6"/>
      <c r="O108" s="7"/>
    </row>
    <row r="109" spans="1:16" s="1" customFormat="1" ht="12.75">
      <c r="A109" s="107"/>
      <c r="B109" s="30"/>
      <c r="C109" s="30"/>
      <c r="D109" s="30"/>
      <c r="M109" s="6"/>
      <c r="N109" s="6"/>
      <c r="O109" s="7"/>
    </row>
    <row r="110" spans="1:16" s="1" customFormat="1" ht="12.75">
      <c r="A110" s="107"/>
      <c r="B110" s="30"/>
      <c r="C110" s="30"/>
      <c r="D110" s="30"/>
      <c r="M110" s="6"/>
      <c r="N110" s="6"/>
      <c r="O110" s="7"/>
    </row>
    <row r="131" spans="1:1">
      <c r="A131" s="108"/>
    </row>
    <row r="132" spans="1:1">
      <c r="A132" s="108"/>
    </row>
  </sheetData>
  <mergeCells count="77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2025-04-12T13:06:27Z</cp:lastPrinted>
  <dcterms:created xsi:type="dcterms:W3CDTF">2019-10-28T22:32:42Z</dcterms:created>
  <dcterms:modified xsi:type="dcterms:W3CDTF">2025-05-02T06:14:35Z</dcterms:modified>
</cp:coreProperties>
</file>