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activeTab="1"/>
  </bookViews>
  <sheets>
    <sheet name="CN" sheetId="8" r:id="rId1"/>
    <sheet name="20.1.2025" sheetId="9" r:id="rId2"/>
  </sheets>
  <calcPr calcId="144525"/>
</workbook>
</file>

<file path=xl/calcChain.xml><?xml version="1.0" encoding="utf-8"?>
<calcChain xmlns="http://schemas.openxmlformats.org/spreadsheetml/2006/main">
  <c r="I73" i="9" l="1"/>
  <c r="I72" i="9"/>
  <c r="I74" i="9"/>
  <c r="N79" i="9" l="1"/>
  <c r="N78" i="9"/>
  <c r="N77" i="9"/>
  <c r="N76" i="9"/>
  <c r="N75" i="9"/>
  <c r="P86" i="9" l="1"/>
  <c r="N83" i="9"/>
  <c r="N82" i="9"/>
  <c r="Q82" i="9" s="1"/>
  <c r="I82" i="9"/>
  <c r="N81" i="9"/>
  <c r="Q81" i="9" s="1"/>
  <c r="I81" i="9"/>
  <c r="W80" i="9"/>
  <c r="N80" i="9"/>
  <c r="Q80" i="9" s="1"/>
  <c r="R80" i="9" s="1"/>
  <c r="I80" i="9"/>
  <c r="U79" i="9"/>
  <c r="V79" i="9" s="1"/>
  <c r="I79" i="9"/>
  <c r="W78" i="9"/>
  <c r="U78" i="9"/>
  <c r="V78" i="9" s="1"/>
  <c r="I78" i="9"/>
  <c r="U77" i="9"/>
  <c r="V77" i="9" s="1"/>
  <c r="I77" i="9"/>
  <c r="U76" i="9"/>
  <c r="V76" i="9" s="1"/>
  <c r="I76" i="9"/>
  <c r="U75" i="9"/>
  <c r="V75" i="9" s="1"/>
  <c r="I75" i="9"/>
  <c r="W74" i="9"/>
  <c r="N74" i="9"/>
  <c r="Q74" i="9" s="1"/>
  <c r="R74" i="9" s="1"/>
  <c r="N73" i="9"/>
  <c r="Q73" i="9" s="1"/>
  <c r="N72" i="9"/>
  <c r="U72" i="9" s="1"/>
  <c r="W71" i="9"/>
  <c r="N71" i="9"/>
  <c r="U71" i="9" s="1"/>
  <c r="I71" i="9"/>
  <c r="N70" i="9"/>
  <c r="U70" i="9" s="1"/>
  <c r="V70" i="9" s="1"/>
  <c r="N69" i="9"/>
  <c r="Q69" i="9" s="1"/>
  <c r="I69" i="9"/>
  <c r="N68" i="9"/>
  <c r="Q68" i="9" s="1"/>
  <c r="N67" i="9"/>
  <c r="U67" i="9" s="1"/>
  <c r="V67" i="9" s="1"/>
  <c r="I67" i="9"/>
  <c r="W66" i="9"/>
  <c r="N66" i="9"/>
  <c r="U66" i="9" s="1"/>
  <c r="I66" i="9"/>
  <c r="N65" i="9"/>
  <c r="U65" i="9" s="1"/>
  <c r="V65" i="9" s="1"/>
  <c r="I65" i="9"/>
  <c r="N64" i="9"/>
  <c r="U64" i="9" s="1"/>
  <c r="V64" i="9" s="1"/>
  <c r="I64" i="9"/>
  <c r="W63" i="9"/>
  <c r="N63" i="9"/>
  <c r="U63" i="9" s="1"/>
  <c r="I63" i="9"/>
  <c r="N62" i="9"/>
  <c r="Q62" i="9" s="1"/>
  <c r="I62" i="9"/>
  <c r="N61" i="9"/>
  <c r="U61" i="9" s="1"/>
  <c r="V61" i="9" s="1"/>
  <c r="I61" i="9"/>
  <c r="W60" i="9"/>
  <c r="N60" i="9"/>
  <c r="U60" i="9" s="1"/>
  <c r="I60" i="9"/>
  <c r="N59" i="9"/>
  <c r="U59" i="9" s="1"/>
  <c r="V59" i="9" s="1"/>
  <c r="I59" i="9"/>
  <c r="N58" i="9"/>
  <c r="U58" i="9" s="1"/>
  <c r="V58" i="9" s="1"/>
  <c r="I58" i="9"/>
  <c r="W57" i="9"/>
  <c r="N57" i="9"/>
  <c r="U57" i="9" s="1"/>
  <c r="I57" i="9"/>
  <c r="N56" i="9"/>
  <c r="Q56" i="9" s="1"/>
  <c r="I56" i="9"/>
  <c r="N55" i="9"/>
  <c r="U55" i="9" s="1"/>
  <c r="V55" i="9" s="1"/>
  <c r="I55" i="9"/>
  <c r="N54" i="9"/>
  <c r="Q54" i="9" s="1"/>
  <c r="I54" i="9"/>
  <c r="N53" i="9"/>
  <c r="U53" i="9" s="1"/>
  <c r="V53" i="9" s="1"/>
  <c r="I53" i="9"/>
  <c r="W52" i="9"/>
  <c r="N52" i="9"/>
  <c r="U52" i="9" s="1"/>
  <c r="I52" i="9"/>
  <c r="N51" i="9"/>
  <c r="Q51" i="9" s="1"/>
  <c r="I51" i="9"/>
  <c r="N50" i="9"/>
  <c r="Q50" i="9" s="1"/>
  <c r="I50" i="9"/>
  <c r="W49" i="9"/>
  <c r="N49" i="9"/>
  <c r="U49" i="9" s="1"/>
  <c r="I49" i="9"/>
  <c r="N48" i="9"/>
  <c r="U48" i="9" s="1"/>
  <c r="V48" i="9" s="1"/>
  <c r="I48" i="9"/>
  <c r="N47" i="9"/>
  <c r="U47" i="9" s="1"/>
  <c r="V47" i="9" s="1"/>
  <c r="I47" i="9"/>
  <c r="N46" i="9"/>
  <c r="U46" i="9" s="1"/>
  <c r="V46" i="9" s="1"/>
  <c r="I46" i="9"/>
  <c r="W45" i="9"/>
  <c r="N45" i="9"/>
  <c r="Q45" i="9" s="1"/>
  <c r="R45" i="9" s="1"/>
  <c r="I45" i="9"/>
  <c r="N44" i="9"/>
  <c r="Q44" i="9" s="1"/>
  <c r="I44" i="9"/>
  <c r="N43" i="9"/>
  <c r="Q43" i="9" s="1"/>
  <c r="I43" i="9"/>
  <c r="N42" i="9"/>
  <c r="Q42" i="9" s="1"/>
  <c r="I42" i="9"/>
  <c r="N41" i="9"/>
  <c r="Q41" i="9" s="1"/>
  <c r="I41" i="9"/>
  <c r="W40" i="9"/>
  <c r="N40" i="9"/>
  <c r="U40" i="9" s="1"/>
  <c r="I40" i="9"/>
  <c r="N39" i="9"/>
  <c r="U39" i="9" s="1"/>
  <c r="V39" i="9" s="1"/>
  <c r="I39" i="9"/>
  <c r="N38" i="9"/>
  <c r="U38" i="9" s="1"/>
  <c r="I38" i="9"/>
  <c r="U37" i="9"/>
  <c r="Q37" i="9"/>
  <c r="Z37" i="9" s="1"/>
  <c r="W37" i="9" s="1"/>
  <c r="I37" i="9"/>
  <c r="N36" i="9"/>
  <c r="U36" i="9" s="1"/>
  <c r="V36" i="9" s="1"/>
  <c r="I36" i="9"/>
  <c r="N35" i="9"/>
  <c r="U35" i="9" s="1"/>
  <c r="I35" i="9"/>
  <c r="W34" i="9"/>
  <c r="N34" i="9"/>
  <c r="Q34" i="9" s="1"/>
  <c r="R34" i="9" s="1"/>
  <c r="W33" i="9"/>
  <c r="N33" i="9"/>
  <c r="U33" i="9" s="1"/>
  <c r="N32" i="9"/>
  <c r="Q32" i="9" s="1"/>
  <c r="I32" i="9"/>
  <c r="N31" i="9"/>
  <c r="Q31" i="9" s="1"/>
  <c r="I31" i="9"/>
  <c r="N30" i="9"/>
  <c r="Q30" i="9" s="1"/>
  <c r="I30" i="9"/>
  <c r="Q48" i="9" l="1"/>
  <c r="R48" i="9" s="1"/>
  <c r="U56" i="9"/>
  <c r="V56" i="9" s="1"/>
  <c r="U80" i="9"/>
  <c r="V80" i="9" s="1"/>
  <c r="U34" i="9"/>
  <c r="U54" i="9"/>
  <c r="V54" i="9" s="1"/>
  <c r="U62" i="9"/>
  <c r="V62" i="9" s="1"/>
  <c r="R54" i="9"/>
  <c r="Z54" i="9"/>
  <c r="W54" i="9" s="1"/>
  <c r="R56" i="9"/>
  <c r="Z56" i="9"/>
  <c r="W56" i="9" s="1"/>
  <c r="Z62" i="9"/>
  <c r="W62" i="9" s="1"/>
  <c r="R62" i="9"/>
  <c r="R37" i="9"/>
  <c r="U74" i="9"/>
  <c r="U30" i="9"/>
  <c r="V30" i="9" s="1"/>
  <c r="U41" i="9"/>
  <c r="V41" i="9" s="1"/>
  <c r="U45" i="9"/>
  <c r="U69" i="9"/>
  <c r="V69" i="9" s="1"/>
  <c r="Q78" i="9"/>
  <c r="R78" i="9" s="1"/>
  <c r="Q49" i="9"/>
  <c r="R49" i="9" s="1"/>
  <c r="Q35" i="9"/>
  <c r="Z35" i="9" s="1"/>
  <c r="W35" i="9" s="1"/>
  <c r="Q53" i="9"/>
  <c r="Q55" i="9"/>
  <c r="Q57" i="9"/>
  <c r="R57" i="9" s="1"/>
  <c r="U31" i="9"/>
  <c r="V31" i="9" s="1"/>
  <c r="U42" i="9"/>
  <c r="V42" i="9" s="1"/>
  <c r="Q61" i="9"/>
  <c r="Q63" i="9"/>
  <c r="R63" i="9" s="1"/>
  <c r="Q75" i="9"/>
  <c r="Z75" i="9" s="1"/>
  <c r="W75" i="9" s="1"/>
  <c r="Q46" i="9"/>
  <c r="Z46" i="9" s="1"/>
  <c r="W46" i="9" s="1"/>
  <c r="Q67" i="9"/>
  <c r="Q79" i="9"/>
  <c r="U81" i="9"/>
  <c r="V81" i="9" s="1"/>
  <c r="Q36" i="9"/>
  <c r="Q39" i="9"/>
  <c r="Z39" i="9" s="1"/>
  <c r="W39" i="9" s="1"/>
  <c r="U50" i="9"/>
  <c r="V50" i="9" s="1"/>
  <c r="U32" i="9"/>
  <c r="V32" i="9" s="1"/>
  <c r="U43" i="9"/>
  <c r="V43" i="9" s="1"/>
  <c r="Q76" i="9"/>
  <c r="Z76" i="9" s="1"/>
  <c r="W76" i="9" s="1"/>
  <c r="Q47" i="9"/>
  <c r="R47" i="9" s="1"/>
  <c r="U82" i="9"/>
  <c r="V82" i="9" s="1"/>
  <c r="Q40" i="9"/>
  <c r="R40" i="9" s="1"/>
  <c r="U51" i="9"/>
  <c r="U44" i="9"/>
  <c r="V44" i="9" s="1"/>
  <c r="U68" i="9"/>
  <c r="V68" i="9" s="1"/>
  <c r="Q77" i="9"/>
  <c r="Z77" i="9" s="1"/>
  <c r="W77" i="9" s="1"/>
  <c r="U73" i="9"/>
  <c r="V73" i="9" s="1"/>
  <c r="Q72" i="9"/>
  <c r="Z32" i="9"/>
  <c r="W32" i="9" s="1"/>
  <c r="R32" i="9"/>
  <c r="Z43" i="9"/>
  <c r="W43" i="9" s="1"/>
  <c r="R43" i="9"/>
  <c r="Z31" i="9"/>
  <c r="W31" i="9" s="1"/>
  <c r="R31" i="9"/>
  <c r="Z42" i="9"/>
  <c r="W42" i="9" s="1"/>
  <c r="R42" i="9"/>
  <c r="Z82" i="9"/>
  <c r="W82" i="9" s="1"/>
  <c r="R82" i="9"/>
  <c r="Z41" i="9"/>
  <c r="W41" i="9" s="1"/>
  <c r="R41" i="9"/>
  <c r="Z30" i="9"/>
  <c r="W30" i="9" s="1"/>
  <c r="R30" i="9"/>
  <c r="R51" i="9"/>
  <c r="Z51" i="9"/>
  <c r="W51" i="9" s="1"/>
  <c r="Z69" i="9"/>
  <c r="W69" i="9" s="1"/>
  <c r="R69" i="9"/>
  <c r="Z73" i="9"/>
  <c r="W73" i="9" s="1"/>
  <c r="R73" i="9"/>
  <c r="Z81" i="9"/>
  <c r="W81" i="9" s="1"/>
  <c r="R81" i="9"/>
  <c r="Z44" i="9"/>
  <c r="W44" i="9" s="1"/>
  <c r="R44" i="9"/>
  <c r="Z50" i="9"/>
  <c r="W50" i="9" s="1"/>
  <c r="R50" i="9"/>
  <c r="Z68" i="9"/>
  <c r="W68" i="9" s="1"/>
  <c r="R68" i="9"/>
  <c r="Q33" i="9"/>
  <c r="R33" i="9" s="1"/>
  <c r="Q38" i="9"/>
  <c r="Z48" i="9"/>
  <c r="W48" i="9" s="1"/>
  <c r="Q52" i="9"/>
  <c r="R52" i="9" s="1"/>
  <c r="Q58" i="9"/>
  <c r="Q59" i="9"/>
  <c r="Q60" i="9"/>
  <c r="R60" i="9" s="1"/>
  <c r="Q64" i="9"/>
  <c r="Q65" i="9"/>
  <c r="Q66" i="9"/>
  <c r="R66" i="9" s="1"/>
  <c r="Q70" i="9"/>
  <c r="Q71" i="9"/>
  <c r="R71" i="9" s="1"/>
  <c r="R77" i="9" l="1"/>
  <c r="R35" i="9"/>
  <c r="Z36" i="9"/>
  <c r="W36" i="9" s="1"/>
  <c r="R36" i="9"/>
  <c r="Z53" i="9"/>
  <c r="W53" i="9" s="1"/>
  <c r="R53" i="9"/>
  <c r="R75" i="9"/>
  <c r="R39" i="9"/>
  <c r="Z79" i="9"/>
  <c r="W79" i="9" s="1"/>
  <c r="R79" i="9"/>
  <c r="Z61" i="9"/>
  <c r="W61" i="9" s="1"/>
  <c r="R61" i="9"/>
  <c r="Z55" i="9"/>
  <c r="W55" i="9" s="1"/>
  <c r="R55" i="9"/>
  <c r="R76" i="9"/>
  <c r="Z47" i="9"/>
  <c r="W47" i="9" s="1"/>
  <c r="R46" i="9"/>
  <c r="Z67" i="9"/>
  <c r="W67" i="9" s="1"/>
  <c r="R67" i="9"/>
  <c r="Z72" i="9"/>
  <c r="W72" i="9" s="1"/>
  <c r="R72" i="9"/>
  <c r="Z70" i="9"/>
  <c r="W70" i="9" s="1"/>
  <c r="R70" i="9"/>
  <c r="R38" i="9"/>
  <c r="Z38" i="9"/>
  <c r="W38" i="9" s="1"/>
  <c r="Z59" i="9"/>
  <c r="W59" i="9" s="1"/>
  <c r="R59" i="9"/>
  <c r="Q86" i="9"/>
  <c r="Z65" i="9"/>
  <c r="W65" i="9" s="1"/>
  <c r="R65" i="9"/>
  <c r="Z58" i="9"/>
  <c r="W58" i="9" s="1"/>
  <c r="R58" i="9"/>
  <c r="Z64" i="9"/>
  <c r="W64" i="9" s="1"/>
  <c r="R64" i="9"/>
  <c r="R86" i="9" l="1"/>
  <c r="W86" i="9"/>
  <c r="W33" i="8" l="1"/>
  <c r="W34" i="8"/>
  <c r="W40" i="8"/>
  <c r="W45" i="8"/>
  <c r="W49" i="8"/>
  <c r="W52" i="8"/>
  <c r="W57" i="8"/>
  <c r="W60" i="8"/>
  <c r="W63" i="8"/>
  <c r="W66" i="8"/>
  <c r="W71" i="8"/>
  <c r="W74" i="8"/>
  <c r="W78" i="8"/>
  <c r="W80" i="8"/>
  <c r="Q37" i="8" l="1"/>
  <c r="N32" i="8" l="1"/>
  <c r="Q32" i="8" s="1"/>
  <c r="N42" i="8" l="1"/>
  <c r="Q42" i="8" s="1"/>
  <c r="U32" i="8"/>
  <c r="V32" i="8" s="1"/>
  <c r="U37" i="8"/>
  <c r="U42" i="8"/>
  <c r="V42" i="8" s="1"/>
  <c r="I79" i="8" l="1"/>
  <c r="I69" i="8" l="1"/>
  <c r="I67" i="8"/>
  <c r="N80" i="8" l="1"/>
  <c r="N81" i="8"/>
  <c r="N82" i="8"/>
  <c r="N83" i="8"/>
  <c r="R32" i="8"/>
  <c r="R42" i="8"/>
  <c r="P86" i="8"/>
  <c r="N70" i="8"/>
  <c r="N69" i="8"/>
  <c r="N68" i="8"/>
  <c r="N67" i="8"/>
  <c r="N39" i="8"/>
  <c r="Q39" i="8" s="1"/>
  <c r="N38" i="8"/>
  <c r="Q38" i="8" s="1"/>
  <c r="R37" i="8"/>
  <c r="N36" i="8"/>
  <c r="Q36" i="8" s="1"/>
  <c r="N35" i="8"/>
  <c r="Q35" i="8" s="1"/>
  <c r="N65" i="8"/>
  <c r="N64" i="8"/>
  <c r="N48" i="8"/>
  <c r="N47" i="8"/>
  <c r="N46" i="8"/>
  <c r="U48" i="8" l="1"/>
  <c r="V48" i="8" s="1"/>
  <c r="Q48" i="8"/>
  <c r="R48" i="8" s="1"/>
  <c r="U64" i="8"/>
  <c r="V64" i="8" s="1"/>
  <c r="Q64" i="8"/>
  <c r="R64" i="8" s="1"/>
  <c r="U65" i="8"/>
  <c r="V65" i="8" s="1"/>
  <c r="Q65" i="8"/>
  <c r="R65" i="8" s="1"/>
  <c r="U67" i="8"/>
  <c r="V67" i="8" s="1"/>
  <c r="Q67" i="8"/>
  <c r="R67" i="8" s="1"/>
  <c r="U82" i="8"/>
  <c r="V82" i="8" s="1"/>
  <c r="Q82" i="8"/>
  <c r="R82" i="8" s="1"/>
  <c r="U68" i="8"/>
  <c r="V68" i="8" s="1"/>
  <c r="Q68" i="8"/>
  <c r="R68" i="8" s="1"/>
  <c r="U81" i="8"/>
  <c r="V81" i="8" s="1"/>
  <c r="Q81" i="8"/>
  <c r="R81" i="8" s="1"/>
  <c r="U46" i="8"/>
  <c r="V46" i="8" s="1"/>
  <c r="Q46" i="8"/>
  <c r="R46" i="8" s="1"/>
  <c r="U69" i="8"/>
  <c r="V69" i="8" s="1"/>
  <c r="Q69" i="8"/>
  <c r="R69" i="8" s="1"/>
  <c r="U80" i="8"/>
  <c r="V80" i="8" s="1"/>
  <c r="Q80" i="8"/>
  <c r="R80" i="8" s="1"/>
  <c r="U47" i="8"/>
  <c r="V47" i="8" s="1"/>
  <c r="Q47" i="8"/>
  <c r="R47" i="8" s="1"/>
  <c r="U70" i="8"/>
  <c r="V70" i="8" s="1"/>
  <c r="Q70" i="8"/>
  <c r="R70" i="8" s="1"/>
  <c r="U35" i="8"/>
  <c r="R36" i="8"/>
  <c r="U36" i="8"/>
  <c r="V36" i="8" s="1"/>
  <c r="R38" i="8"/>
  <c r="U38" i="8"/>
  <c r="R39" i="8"/>
  <c r="U39" i="8"/>
  <c r="V39" i="8" s="1"/>
  <c r="N79" i="8"/>
  <c r="N78" i="8"/>
  <c r="N77" i="8"/>
  <c r="Q77" i="8" s="1"/>
  <c r="N76" i="8"/>
  <c r="Q76" i="8" s="1"/>
  <c r="N75" i="8"/>
  <c r="Q75" i="8" s="1"/>
  <c r="N73" i="8"/>
  <c r="N72" i="8"/>
  <c r="N59" i="8"/>
  <c r="Q59" i="8" s="1"/>
  <c r="N58" i="8"/>
  <c r="Q58" i="8" s="1"/>
  <c r="U78" i="8" l="1"/>
  <c r="V78" i="8" s="1"/>
  <c r="Q78" i="8"/>
  <c r="R78" i="8" s="1"/>
  <c r="U79" i="8"/>
  <c r="V79" i="8" s="1"/>
  <c r="Q79" i="8"/>
  <c r="R79" i="8" s="1"/>
  <c r="U72" i="8"/>
  <c r="Q72" i="8"/>
  <c r="R72" i="8" s="1"/>
  <c r="U73" i="8"/>
  <c r="V73" i="8" s="1"/>
  <c r="Q73" i="8"/>
  <c r="R73" i="8" s="1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N61" i="8"/>
  <c r="N56" i="8"/>
  <c r="N55" i="8"/>
  <c r="N54" i="8"/>
  <c r="N53" i="8"/>
  <c r="N31" i="8"/>
  <c r="U54" i="8" l="1"/>
  <c r="V54" i="8" s="1"/>
  <c r="Q54" i="8"/>
  <c r="R54" i="8" s="1"/>
  <c r="U55" i="8"/>
  <c r="V55" i="8" s="1"/>
  <c r="Q55" i="8"/>
  <c r="R55" i="8" s="1"/>
  <c r="U56" i="8"/>
  <c r="V56" i="8" s="1"/>
  <c r="Q56" i="8"/>
  <c r="R56" i="8" s="1"/>
  <c r="U61" i="8"/>
  <c r="V61" i="8" s="1"/>
  <c r="Q61" i="8"/>
  <c r="R61" i="8" s="1"/>
  <c r="U62" i="8"/>
  <c r="V62" i="8" s="1"/>
  <c r="Q62" i="8"/>
  <c r="R62" i="8" s="1"/>
  <c r="U31" i="8"/>
  <c r="V31" i="8" s="1"/>
  <c r="Q31" i="8"/>
  <c r="R31" i="8" s="1"/>
  <c r="U53" i="8"/>
  <c r="V53" i="8" s="1"/>
  <c r="Q53" i="8"/>
  <c r="R53" i="8" s="1"/>
  <c r="N44" i="8"/>
  <c r="N43" i="8"/>
  <c r="N41" i="8"/>
  <c r="U41" i="8" l="1"/>
  <c r="V41" i="8" s="1"/>
  <c r="Q41" i="8"/>
  <c r="R41" i="8" s="1"/>
  <c r="U43" i="8"/>
  <c r="V43" i="8" s="1"/>
  <c r="Q43" i="8"/>
  <c r="R43" i="8" s="1"/>
  <c r="U44" i="8"/>
  <c r="V44" i="8" s="1"/>
  <c r="Q44" i="8"/>
  <c r="R44" i="8" s="1"/>
  <c r="N51" i="8"/>
  <c r="N50" i="8"/>
  <c r="U50" i="8" l="1"/>
  <c r="V50" i="8" s="1"/>
  <c r="Q50" i="8"/>
  <c r="R50" i="8" s="1"/>
  <c r="U51" i="8"/>
  <c r="Q51" i="8"/>
  <c r="R51" i="8" s="1"/>
  <c r="I32" i="8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74" i="8" l="1"/>
  <c r="Q74" i="8"/>
  <c r="R74" i="8" s="1"/>
  <c r="U71" i="8"/>
  <c r="Q71" i="8"/>
  <c r="R71" i="8" s="1"/>
  <c r="U66" i="8"/>
  <c r="Q66" i="8"/>
  <c r="R66" i="8" s="1"/>
  <c r="U63" i="8"/>
  <c r="Q63" i="8"/>
  <c r="R63" i="8" s="1"/>
  <c r="U60" i="8"/>
  <c r="Q60" i="8"/>
  <c r="R60" i="8" s="1"/>
  <c r="U57" i="8"/>
  <c r="Q57" i="8"/>
  <c r="R57" i="8" s="1"/>
  <c r="U52" i="8"/>
  <c r="Q52" i="8"/>
  <c r="R52" i="8" s="1"/>
  <c r="U49" i="8"/>
  <c r="Q49" i="8"/>
  <c r="R49" i="8" s="1"/>
  <c r="U45" i="8"/>
  <c r="Q45" i="8"/>
  <c r="R45" i="8" s="1"/>
  <c r="U40" i="8"/>
  <c r="Q40" i="8"/>
  <c r="R40" i="8" s="1"/>
  <c r="U34" i="8"/>
  <c r="Q34" i="8"/>
  <c r="R34" i="8" s="1"/>
  <c r="U30" i="8"/>
  <c r="V30" i="8" s="1"/>
  <c r="Q30" i="8"/>
  <c r="U33" i="8"/>
  <c r="Q33" i="8"/>
  <c r="R33" i="8" s="1"/>
  <c r="R30" i="8" l="1"/>
  <c r="R86" i="8" s="1"/>
  <c r="Q86" i="8"/>
  <c r="Z31" i="8" l="1"/>
  <c r="W31" i="8" s="1"/>
  <c r="Z53" i="8"/>
  <c r="W53" i="8" s="1"/>
  <c r="Z54" i="8"/>
  <c r="W54" i="8" s="1"/>
  <c r="Z47" i="8"/>
  <c r="W47" i="8" s="1"/>
  <c r="Z82" i="8"/>
  <c r="W82" i="8" s="1"/>
  <c r="Z68" i="8"/>
  <c r="W68" i="8" s="1"/>
  <c r="Z41" i="8"/>
  <c r="W41" i="8" s="1"/>
  <c r="Z42" i="8"/>
  <c r="W42" i="8" s="1"/>
  <c r="Z58" i="8"/>
  <c r="W58" i="8" s="1"/>
  <c r="Z43" i="8"/>
  <c r="W43" i="8" s="1"/>
  <c r="Z36" i="8"/>
  <c r="W36" i="8" s="1"/>
  <c r="Z32" i="8"/>
  <c r="W32" i="8" s="1"/>
  <c r="Z51" i="8"/>
  <c r="W51" i="8" s="1"/>
  <c r="Z77" i="8"/>
  <c r="W77" i="8" s="1"/>
  <c r="Z37" i="8"/>
  <c r="W37" i="8" s="1"/>
  <c r="Z59" i="8"/>
  <c r="W59" i="8" s="1"/>
  <c r="Z50" i="8"/>
  <c r="W50" i="8" s="1"/>
  <c r="Z72" i="8"/>
  <c r="W72" i="8" s="1"/>
  <c r="Z44" i="8"/>
  <c r="W44" i="8" s="1"/>
  <c r="Z76" i="8"/>
  <c r="W76" i="8" s="1"/>
  <c r="Z70" i="8"/>
  <c r="W70" i="8" s="1"/>
  <c r="Z48" i="8"/>
  <c r="W48" i="8" s="1"/>
  <c r="Z73" i="8"/>
  <c r="W73" i="8" s="1"/>
  <c r="Z38" i="8"/>
  <c r="W38" i="8" s="1"/>
  <c r="Z46" i="8"/>
  <c r="W46" i="8" s="1"/>
  <c r="Z55" i="8"/>
  <c r="W55" i="8" s="1"/>
  <c r="Z69" i="8"/>
  <c r="W69" i="8" s="1"/>
  <c r="Z65" i="8"/>
  <c r="W65" i="8" s="1"/>
  <c r="Z61" i="8"/>
  <c r="W61" i="8" s="1"/>
  <c r="Z35" i="8"/>
  <c r="W35" i="8" s="1"/>
  <c r="Z79" i="8"/>
  <c r="W79" i="8" s="1"/>
  <c r="Z30" i="8"/>
  <c r="W30" i="8" s="1"/>
  <c r="Z39" i="8"/>
  <c r="W39" i="8" s="1"/>
  <c r="Z62" i="8"/>
  <c r="W62" i="8" s="1"/>
  <c r="Z56" i="8"/>
  <c r="W56" i="8" s="1"/>
  <c r="Z64" i="8"/>
  <c r="W64" i="8" s="1"/>
  <c r="Z75" i="8"/>
  <c r="W75" i="8" s="1"/>
  <c r="Z67" i="8"/>
  <c r="W67" i="8" s="1"/>
  <c r="Z81" i="8"/>
  <c r="W81" i="8" s="1"/>
  <c r="W86" i="8" l="1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<sst xmlns="http://schemas.openxmlformats.org/spreadsheetml/2006/main" count="994" uniqueCount="372">
  <si>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</si>
  <si>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</si>
  <si>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</si>
  <si>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</si>
  <si>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</si>
  <si>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</si>
  <si>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</si>
  <si>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</si>
  <si>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</si>
  <si>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</si>
  <si>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</si>
  <si>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</si>
  <si>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</si>
  <si>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</si>
  <si>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</si>
  <si>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</si>
  <si>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</si>
  <si>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</si>
  <si>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</si>
  <si>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</si>
  <si>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</si>
  <si>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</si>
  <si>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</si>
  <si>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</si>
  <si>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</si>
  <si>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</si>
  <si>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</si>
  <si>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</si>
  <si>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</si>
  <si>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</si>
  <si>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</si>
  <si>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</si>
  <si>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</si>
  <si>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</si>
  <si>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</si>
  <si>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</si>
  <si>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</si>
  <si>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</si>
  <si>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</si>
  <si>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</si>
  <si>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</si>
  <si>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</si>
  <si>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</si>
  <si>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</si>
  <si>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</si>
  <si>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</si>
  <si>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</si>
  <si>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</si>
  <si>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</si>
  <si>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</si>
  <si>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</si>
  <si>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</si>
  <si>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</si>
  <si>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</si>
  <si>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</si>
  <si>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</si>
  <si>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</si>
  <si>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</si>
  <si>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</si>
  <si>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</si>
  <si>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</si>
  <si>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</si>
  <si>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</si>
  <si>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</si>
  <si>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</si>
  <si>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</si>
  <si>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</si>
  <si>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</si>
  <si>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</si>
  <si>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</si>
  <si>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</si>
  <si>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</si>
  <si>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</si>
  <si>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</si>
  <si>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</si>
  <si>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</si>
  <si>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</si>
  <si>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</si>
  <si>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</si>
  <si>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</si>
  <si>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</si>
  <si>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</si>
  <si>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</si>
  <si>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</si>
  <si>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</si>
  <si>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</si>
  <si>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</si>
  <si>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</si>
  <si>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</si>
  <si>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</si>
  <si>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</si>
  <si>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</si>
  <si>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</si>
  <si>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</si>
  <si>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</si>
  <si>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</si>
  <si>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</si>
  <si>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</si>
  <si>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</si>
  <si>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</si>
  <si>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</si>
  <si>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</si>
  <si>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</si>
  <si>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</si>
  <si>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</si>
  <si>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</si>
  <si>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</si>
  <si>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</si>
  <si>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</si>
  <si>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</si>
  <si>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</si>
  <si>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</si>
  <si>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</si>
  <si>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</si>
  <si>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</si>
  <si>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</si>
  <si>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</si>
  <si>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</si>
  <si>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</si>
  <si>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</si>
  <si>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</si>
  <si>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</si>
  <si>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</si>
  <si>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</si>
  <si>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</si>
  <si>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</si>
  <si>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</si>
  <si>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</si>
  <si>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</si>
  <si>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</si>
  <si>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</si>
  <si>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</si>
  <si>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</si>
  <si>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</si>
  <si>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</si>
  <si>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</si>
  <si>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</si>
  <si>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</si>
  <si>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</si>
  <si>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</si>
  <si>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</si>
  <si>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</si>
  <si>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</si>
  <si>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</si>
  <si>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</si>
  <si>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</si>
  <si>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</si>
  <si>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</si>
  <si>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</si>
  <si>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</si>
  <si>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</si>
  <si>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</si>
  <si>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</si>
  <si>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</si>
  <si>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</si>
  <si>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</si>
  <si>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</si>
  <si>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</si>
  <si>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</si>
  <si>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</si>
  <si>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</si>
  <si>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</si>
  <si>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</si>
  <si>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</si>
  <si>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</si>
  <si>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</si>
  <si>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</si>
  <si>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</si>
  <si>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</si>
  <si>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</si>
  <si>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</si>
  <si>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</si>
  <si>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</si>
  <si>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</si>
  <si>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</si>
  <si>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</si>
  <si>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</si>
  <si>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</si>
  <si>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</si>
  <si>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</si>
  <si>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</si>
  <si>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</si>
  <si>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</si>
  <si>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</si>
  <si>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</si>
  <si>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</si>
  <si>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</si>
  <si>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</si>
  <si>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</si>
  <si>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</si>
  <si>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</si>
  <si>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</si>
  <si>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</si>
  <si>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</si>
  <si>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</si>
  <si>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</si>
  <si>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</si>
  <si>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</si>
  <si>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</si>
  <si>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</si>
  <si>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</si>
  <si>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</si>
  <si>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</si>
  <si>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</si>
  <si>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</si>
  <si>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10A1(3), 10A2(3), 10A3(3), 10A4(3), 10A5(3)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</si>
  <si>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</si>
  <si>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</si>
  <si>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</si>
  <si>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</si>
  <si>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</si>
  <si>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</si>
  <si>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</si>
  <si>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</si>
  <si>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</si>
  <si>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</si>
  <si>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</si>
  <si>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</si>
  <si>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</si>
  <si>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</si>
  <si>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</si>
  <si>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</si>
  <si>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</si>
  <si>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</si>
  <si>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</si>
  <si>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</si>
  <si>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</si>
  <si>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</si>
  <si>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</si>
  <si>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</si>
  <si>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</si>
  <si>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</si>
  <si>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</si>
  <si>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</si>
  <si>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</si>
  <si>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</si>
  <si>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</si>
  <si>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</si>
  <si>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</si>
  <si>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</si>
  <si>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</si>
  <si>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</si>
  <si>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</si>
  <si>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</si>
  <si>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</si>
  <si>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</si>
  <si>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</si>
  <si>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</si>
  <si>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</si>
  <si>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</si>
  <si>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</si>
  <si>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</si>
  <si>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</si>
  <si>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</si>
  <si>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</si>
  <si>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</si>
  <si>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</si>
  <si>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</si>
  <si>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</si>
  <si>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</si>
  <si>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</si>
  <si>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</si>
  <si>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</si>
  <si>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</si>
  <si>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</si>
  <si>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</si>
  <si>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</si>
  <si>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</si>
  <si>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</si>
  <si>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t xml:space="preserve"> DỰ KIẾN HỌC KỲ 2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</si>
  <si>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</si>
  <si>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</si>
  <si>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</si>
  <si>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</si>
  <si>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T26 đến T35: 10A1, 10A2, 10A3, 10A4, 10A5
GDĐP T29 đến T35: 12A1, 12B2, 12C3, 11A1, 11B3, 11C2</t>
    </r>
  </si>
  <si>
    <t>T26 và T29</t>
  </si>
  <si>
    <r>
      <rPr>
        <sz val="12"/>
        <color indexed="8"/>
        <rFont val="Times New Roman"/>
        <family val="1"/>
      </rPr>
      <t xml:space="preserve">12C1(4), 10A1(3), 10A2(3), 10A3(3), 10A4(3), 10C2(4), </t>
    </r>
    <r>
      <rPr>
        <sz val="12"/>
        <color indexed="16"/>
        <rFont val="Times New Roman"/>
        <family val="1"/>
      </rPr>
      <t>10A5(3)
GDĐP T26 đến T35: 10C2
GDĐP T29 đến T35: 12C1</t>
    </r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</si>
  <si>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</si>
  <si>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</si>
  <si>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</si>
  <si>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</si>
  <si>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</si>
  <si>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</si>
  <si>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</si>
  <si>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</si>
  <si>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</si>
  <si>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</si>
  <si>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</si>
  <si>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</si>
  <si>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</si>
  <si>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</si>
  <si>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</si>
  <si>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</si>
  <si>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</si>
  <si>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</si>
  <si>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</si>
  <si>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</si>
  <si>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</si>
  <si>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</si>
  <si>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</si>
  <si>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</si>
  <si>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</si>
  <si>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</si>
  <si>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</si>
  <si>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</si>
  <si>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</si>
  <si>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</si>
  <si>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</si>
  <si>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</si>
  <si>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</si>
  <si>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12A2(3), 11A2(3), 10A2(3); HĐ TNHN: 12A2(3), 11C2 (3), ,  11C1 (3) từ tuần 28 tới 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</si>
  <si>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</si>
  <si>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</si>
  <si>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</si>
  <si>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</si>
  <si>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</si>
  <si>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</si>
  <si>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</si>
  <si>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11A1(2), 11A2(2), 11C3(2),  10A5(2), 10C3(2); HĐ TNHN: 11A2(3)</t>
  </si>
  <si>
    <t>12A1(2), 12A2(2), 10A1(2), 10A2(2),</t>
  </si>
  <si>
    <t>10C2; D. Phương</t>
  </si>
  <si>
    <t>11B1: Hằng</t>
  </si>
  <si>
    <t>11C1: Tâm</t>
  </si>
  <si>
    <t>11C2: Khanh</t>
  </si>
  <si>
    <t>GDĐP T26 đến T35: 10C3, 10C1; GDĐP T29 đến T35: 11B1, 11C3, 11A2, 11B2; Văn (11B1 tuần 34,35)</t>
  </si>
  <si>
    <t>GD ĐP:T26, T29; Văn: T34,35</t>
  </si>
  <si>
    <t>CTCĐ(0), PHT (13), CN 11B3 (4)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</si>
  <si>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</si>
  <si>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</si>
  <si>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</si>
  <si>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</si>
  <si>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</si>
  <si>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</si>
  <si>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</si>
  <si>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r>
      <rPr>
        <sz val="10"/>
        <color rgb="FFFF0000"/>
        <rFont val="Times New Roman"/>
        <family val="1"/>
      </rPr>
      <t xml:space="preserve"> GDTC:</t>
    </r>
    <r>
      <rPr>
        <sz val="10"/>
        <rFont val="Times New Roman"/>
        <family val="1"/>
      </rPr>
      <t xml:space="preserve"> 10A2 (2T),10A3 (2T),11A1 (2T),11C2 (2T),12A1 (2T),12A2 (2T),12B2 (2T), </t>
    </r>
    <r>
      <rPr>
        <sz val="10"/>
        <color theme="4"/>
        <rFont val="Times New Roman"/>
        <family val="1"/>
      </rPr>
      <t>GDQP</t>
    </r>
    <r>
      <rPr>
        <sz val="10"/>
        <color rgb="FFFF0000"/>
        <rFont val="Times New Roman"/>
        <family val="1"/>
      </rPr>
      <t xml:space="preserve"> : 12A1 (1T),12A2 (1T),12B2 (1T)</t>
    </r>
  </si>
  <si>
    <t>10A4(2), 10A5(2), 11A2(2), 11B1(2), 11B2(2), 11B3(2), 12B1(2)</t>
  </si>
  <si>
    <t>10A1(2), 10C1(2),10C2(2) 11C1(2), 12C1(2), 12C2(2)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</si>
  <si>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11C2(1); </t>
    </r>
    <r>
      <rPr>
        <sz val="10"/>
        <color rgb="FFFF0000"/>
        <rFont val="Times New Roman"/>
        <family val="1"/>
      </rPr>
      <t xml:space="preserve">10A1(1), 10A2(1), 10A3(1), 10A4(1), 10A5(1), 10C1(1), 10C2(1), </t>
    </r>
    <r>
      <rPr>
        <sz val="10"/>
        <color rgb="FF92D050"/>
        <rFont val="Times New Roman"/>
        <family val="1"/>
      </rPr>
      <t>12B1(1),12C1(1),12C2(1); HĐTN 11B1 (3)</t>
    </r>
  </si>
  <si>
    <t>Số tuần thay đổi</t>
  </si>
  <si>
    <t>Số tiết GD ĐP</t>
  </si>
  <si>
    <t>Điều chỉnh L1</t>
  </si>
  <si>
    <t>Điều chỉnh L2</t>
  </si>
  <si>
    <t>Điều chỉnh L3</t>
  </si>
  <si>
    <t>Điều chỉnh L4</t>
  </si>
  <si>
    <t>Điều chỉnh L5</t>
  </si>
  <si>
    <t>Điều chỉnh L6</t>
  </si>
  <si>
    <t>Điều chỉnh L7</t>
  </si>
  <si>
    <t>Điều chỉnh L8</t>
  </si>
  <si>
    <t>Điều chỉnh L9</t>
  </si>
  <si>
    <t>Điều chỉnh L10</t>
  </si>
  <si>
    <t>TC các lần điều chỉnh HK2</t>
  </si>
  <si>
    <t>TS tiết tăng cả năm</t>
  </si>
  <si>
    <t>Chỉ cộng cuối HK</t>
  </si>
  <si>
    <t>CN12A2(4)</t>
  </si>
  <si>
    <t>CN11C1(4)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</si>
  <si>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</si>
  <si>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</si>
  <si>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GDTC- GDQP AN</t>
  </si>
  <si>
    <t>CN12A2(4); BCH CĐ (1)</t>
  </si>
  <si>
    <t>GDĐP T25 đến T34: 10C3, 10C1; GDĐP T29 đến T35: 11B1, 11C3, 11A2, 11B2; Văn (11B1 tuần 34,35)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</si>
  <si>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</si>
  <si>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</si>
  <si>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>T25 và T29</t>
  </si>
  <si>
    <t>GD ĐP:T25, T29; Văn: T34,35</t>
  </si>
  <si>
    <t xml:space="preserve"> HỌC KỲ 2</t>
  </si>
  <si>
    <t>TTCM(3), CN 11B3 (4)</t>
  </si>
  <si>
    <t>CTCĐ(0), PHT (13)</t>
  </si>
  <si>
    <t>Tin: 12A1(2), 12A2(2), 10A1(2), 10A2(2);</t>
  </si>
  <si>
    <t xml:space="preserve">11A1(2), 11A2(2), 11C3(2),   10A5(2), 10C3(2), HĐ TNHN: 11A2(3); </t>
  </si>
  <si>
    <t>11B3: Giang</t>
  </si>
  <si>
    <t>Hóa:   10A1(3); HĐ TN HN: 11B3 (3)</t>
  </si>
  <si>
    <t>12A2(3), 11A2(3), 10A2(3); HĐ TNHN: 12A2(3), 11C2 (3), 11C1 (3) từ tuần 28 tới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</si>
</sst>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4"/>
      <name val="Times New Roman"/>
      <family val="1"/>
    </font>
    <font>
      <sz val="10"/>
      <color theme="3"/>
      <name val="Times New Roman"/>
      <family val="1"/>
    </font>
    <font>
      <sz val="10"/>
      <color rgb="FF92D050"/>
      <name val="Times New Roman"/>
      <family val="1"/>
    </font>
    <font>
      <sz val="10"/>
      <color theme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36" fillId="0" borderId="1" xfId="0" applyFont="1" applyBorder="1"/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/>
    </xf>
    <xf numFmtId="0" fontId="3" fillId="0" borderId="22" xfId="0" applyFont="1" applyBorder="1"/>
    <xf numFmtId="0" fontId="3" fillId="0" borderId="27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3" fillId="0" borderId="29" xfId="0" applyFont="1" applyBorder="1" applyAlignment="1">
      <alignment horizont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17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3" fillId="6" borderId="16" xfId="0" applyFont="1" applyFill="1" applyBorder="1" applyAlignment="1">
      <alignment wrapText="1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49" fillId="7" borderId="11" xfId="0" applyFont="1" applyFill="1" applyBorder="1" applyAlignment="1" applyProtection="1">
      <alignment horizontal="left" vertical="center" wrapText="1"/>
      <protection locked="0"/>
    </xf>
    <xf numFmtId="0" fontId="49" fillId="7" borderId="12" xfId="0" applyFont="1" applyFill="1" applyBorder="1" applyAlignment="1" applyProtection="1">
      <alignment horizontal="center" vertical="center"/>
      <protection locked="0"/>
    </xf>
    <xf numFmtId="0" fontId="50" fillId="7" borderId="12" xfId="0" applyFont="1" applyFill="1" applyBorder="1" applyAlignment="1" applyProtection="1">
      <alignment vertical="center"/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49" fillId="7" borderId="17" xfId="0" applyFont="1" applyFill="1" applyBorder="1" applyAlignment="1" applyProtection="1">
      <alignment horizontal="center" vertical="center"/>
      <protection locked="0"/>
    </xf>
    <xf numFmtId="0" fontId="50" fillId="7" borderId="17" xfId="0" applyFont="1" applyFill="1" applyBorder="1" applyAlignment="1" applyProtection="1">
      <alignment vertical="center"/>
      <protection locked="0"/>
    </xf>
    <xf numFmtId="0" fontId="49" fillId="7" borderId="53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49" fillId="7" borderId="31" xfId="0" applyFont="1" applyFill="1" applyBorder="1" applyAlignment="1" applyProtection="1">
      <alignment horizontal="center"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28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/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38" fillId="7" borderId="1" xfId="0" applyFont="1" applyFill="1" applyBorder="1" applyAlignment="1" applyProtection="1">
      <alignment horizontal="center" vertical="center" wrapText="1"/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9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61" fillId="0" borderId="31" xfId="0" applyFont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7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3" fillId="2" borderId="10" xfId="0" applyFont="1" applyFill="1" applyBorder="1"/>
    <xf numFmtId="0" fontId="3" fillId="2" borderId="9" xfId="0" applyFont="1" applyFill="1" applyBorder="1" applyAlignment="1">
      <alignment horizontal="center"/>
    </xf>
    <xf numFmtId="0" fontId="14" fillId="2" borderId="24" xfId="0" applyFont="1" applyFill="1" applyBorder="1"/>
    <xf numFmtId="0" fontId="14" fillId="2" borderId="10" xfId="0" applyFont="1" applyFill="1" applyBorder="1"/>
    <xf numFmtId="0" fontId="14" fillId="2" borderId="34" xfId="0" applyFont="1" applyFill="1" applyBorder="1" applyAlignment="1">
      <alignment horizontal="center" vertical="center"/>
    </xf>
    <xf numFmtId="0" fontId="14" fillId="2" borderId="24" xfId="0" applyFont="1" applyFill="1" applyBorder="1" applyProtection="1">
      <protection locked="0"/>
    </xf>
    <xf numFmtId="0" fontId="14" fillId="2" borderId="1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51" xfId="0" quotePrefix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Protection="1">
      <protection locked="0"/>
    </xf>
    <xf numFmtId="0" fontId="45" fillId="2" borderId="17" xfId="0" applyFont="1" applyFill="1" applyBorder="1" applyProtection="1">
      <protection locked="0"/>
    </xf>
    <xf numFmtId="0" fontId="14" fillId="2" borderId="13" xfId="0" applyFont="1" applyFill="1" applyBorder="1" applyAlignment="1">
      <alignment horizontal="center" vertical="center"/>
    </xf>
    <xf numFmtId="0" fontId="3" fillId="2" borderId="61" xfId="0" quotePrefix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Protection="1"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1" fillId="2" borderId="0" xfId="0" applyFont="1" applyFill="1" applyAlignment="1" applyProtection="1">
      <alignment vertical="center"/>
      <protection locked="0"/>
    </xf>
    <xf numFmtId="0" fontId="50" fillId="2" borderId="59" xfId="0" applyFont="1" applyFill="1" applyBorder="1" applyAlignment="1" applyProtection="1">
      <alignment horizontal="center" vertical="center"/>
      <protection locked="0"/>
    </xf>
    <xf numFmtId="0" fontId="50" fillId="2" borderId="58" xfId="0" applyFont="1" applyFill="1" applyBorder="1" applyAlignment="1" applyProtection="1">
      <alignment horizontal="center" vertical="center"/>
      <protection locked="0"/>
    </xf>
    <xf numFmtId="0" fontId="51" fillId="2" borderId="31" xfId="0" applyFont="1" applyFill="1" applyBorder="1" applyProtection="1">
      <protection locked="0"/>
    </xf>
    <xf numFmtId="0" fontId="14" fillId="2" borderId="24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24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50" fillId="2" borderId="3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/>
    </xf>
    <xf numFmtId="0" fontId="26" fillId="2" borderId="24" xfId="0" applyFont="1" applyFill="1" applyBorder="1"/>
    <xf numFmtId="0" fontId="26" fillId="2" borderId="10" xfId="0" applyFont="1" applyFill="1" applyBorder="1"/>
    <xf numFmtId="0" fontId="26" fillId="2" borderId="24" xfId="0" applyFont="1" applyFill="1" applyBorder="1" applyProtection="1">
      <protection locked="0"/>
    </xf>
    <xf numFmtId="0" fontId="26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61" xfId="0" quotePrefix="1" applyFont="1" applyFill="1" applyBorder="1" applyAlignment="1" applyProtection="1">
      <alignment horizontal="center"/>
      <protection locked="0"/>
    </xf>
    <xf numFmtId="0" fontId="1" fillId="2" borderId="0" xfId="0" quotePrefix="1" applyFont="1" applyFill="1" applyAlignment="1" applyProtection="1">
      <alignment horizontal="center"/>
      <protection locked="0"/>
    </xf>
    <xf numFmtId="0" fontId="3" fillId="2" borderId="66" xfId="0" quotePrefix="1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Protection="1">
      <protection locked="0"/>
    </xf>
    <xf numFmtId="0" fontId="45" fillId="2" borderId="53" xfId="0" applyFont="1" applyFill="1" applyBorder="1" applyProtection="1">
      <protection locked="0"/>
    </xf>
    <xf numFmtId="0" fontId="3" fillId="2" borderId="61" xfId="0" quotePrefix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Protection="1">
      <protection locked="0"/>
    </xf>
    <xf numFmtId="0" fontId="14" fillId="2" borderId="24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/>
    <xf numFmtId="0" fontId="25" fillId="2" borderId="10" xfId="0" applyFont="1" applyFill="1" applyBorder="1"/>
    <xf numFmtId="0" fontId="25" fillId="2" borderId="24" xfId="0" applyFont="1" applyFill="1" applyBorder="1" applyProtection="1">
      <protection locked="0"/>
    </xf>
    <xf numFmtId="0" fontId="25" fillId="2" borderId="10" xfId="0" applyFont="1" applyFill="1" applyBorder="1" applyProtection="1">
      <protection locked="0"/>
    </xf>
    <xf numFmtId="0" fontId="3" fillId="2" borderId="6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34" xfId="0" applyFont="1" applyFill="1" applyBorder="1"/>
    <xf numFmtId="0" fontId="3" fillId="2" borderId="25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3" fillId="2" borderId="3" xfId="0" applyFont="1" applyFill="1" applyBorder="1"/>
    <xf numFmtId="0" fontId="3" fillId="2" borderId="38" xfId="0" applyFont="1" applyFill="1" applyBorder="1" applyAlignment="1">
      <alignment horizontal="center"/>
    </xf>
    <xf numFmtId="0" fontId="14" fillId="2" borderId="26" xfId="0" applyFont="1" applyFill="1" applyBorder="1"/>
    <xf numFmtId="0" fontId="14" fillId="2" borderId="3" xfId="0" applyFont="1" applyFill="1" applyBorder="1"/>
    <xf numFmtId="0" fontId="14" fillId="2" borderId="33" xfId="0" applyFont="1" applyFill="1" applyBorder="1"/>
    <xf numFmtId="0" fontId="14" fillId="2" borderId="26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55" xfId="0" quotePrefix="1" applyFont="1" applyFill="1" applyBorder="1" applyAlignment="1" applyProtection="1">
      <alignment horizontal="center"/>
      <protection locked="0"/>
    </xf>
    <xf numFmtId="0" fontId="27" fillId="8" borderId="0" xfId="0" applyFont="1" applyFill="1"/>
    <xf numFmtId="0" fontId="2" fillId="7" borderId="1" xfId="0" applyFont="1" applyFill="1" applyBorder="1" applyAlignment="1" applyProtection="1">
      <alignment wrapText="1"/>
      <protection locked="0"/>
    </xf>
    <xf numFmtId="0" fontId="2" fillId="7" borderId="8" xfId="0" applyFont="1" applyFill="1" applyBorder="1" applyAlignment="1" applyProtection="1">
      <alignment wrapText="1"/>
      <protection locked="0"/>
    </xf>
    <xf numFmtId="0" fontId="2" fillId="7" borderId="3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wrapText="1"/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3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47" fillId="6" borderId="8" xfId="0" applyFont="1" applyFill="1" applyBorder="1" applyAlignment="1" applyProtection="1">
      <alignment wrapText="1"/>
      <protection locked="0"/>
    </xf>
    <xf numFmtId="0" fontId="48" fillId="6" borderId="8" xfId="0" applyFont="1" applyFill="1" applyBorder="1" applyAlignment="1" applyProtection="1">
      <alignment wrapText="1"/>
      <protection locked="0"/>
    </xf>
    <xf numFmtId="0" fontId="48" fillId="6" borderId="1" xfId="0" applyFont="1" applyFill="1" applyBorder="1" applyAlignment="1" applyProtection="1">
      <alignment wrapText="1"/>
      <protection locked="0"/>
    </xf>
    <xf numFmtId="0" fontId="47" fillId="6" borderId="1" xfId="0" applyFont="1" applyFill="1" applyBorder="1" applyAlignment="1" applyProtection="1">
      <alignment wrapText="1"/>
      <protection locked="0"/>
    </xf>
    <xf numFmtId="0" fontId="48" fillId="6" borderId="3" xfId="0" applyFont="1" applyFill="1" applyBorder="1" applyAlignment="1" applyProtection="1">
      <alignment wrapText="1"/>
      <protection locked="0"/>
    </xf>
    <xf numFmtId="0" fontId="51" fillId="7" borderId="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52" fillId="7" borderId="3" xfId="0" applyFont="1" applyFill="1" applyBorder="1" applyAlignment="1" applyProtection="1">
      <alignment horizontal="center" vertical="center" wrapText="1"/>
      <protection locked="0"/>
    </xf>
    <xf numFmtId="0" fontId="27" fillId="2" borderId="32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51" fillId="7" borderId="1" xfId="0" applyFont="1" applyFill="1" applyBorder="1" applyAlignment="1" applyProtection="1">
      <alignment wrapText="1"/>
      <protection locked="0"/>
    </xf>
    <xf numFmtId="0" fontId="51" fillId="2" borderId="31" xfId="0" applyFont="1" applyFill="1" applyBorder="1" applyAlignment="1" applyProtection="1">
      <alignment wrapText="1"/>
      <protection locked="0"/>
    </xf>
    <xf numFmtId="0" fontId="51" fillId="2" borderId="32" xfId="0" applyFont="1" applyFill="1" applyBorder="1" applyAlignment="1" applyProtection="1">
      <alignment vertical="center" wrapText="1"/>
      <protection locked="0"/>
    </xf>
    <xf numFmtId="0" fontId="51" fillId="7" borderId="10" xfId="0" applyFont="1" applyFill="1" applyBorder="1" applyAlignment="1" applyProtection="1">
      <alignment wrapText="1"/>
      <protection locked="0"/>
    </xf>
    <xf numFmtId="0" fontId="20" fillId="2" borderId="3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Protection="1">
      <protection locked="0"/>
    </xf>
    <xf numFmtId="0" fontId="47" fillId="2" borderId="64" xfId="0" applyFont="1" applyFill="1" applyBorder="1" applyProtection="1">
      <protection locked="0"/>
    </xf>
    <xf numFmtId="0" fontId="47" fillId="2" borderId="6" xfId="0" applyFont="1" applyFill="1" applyBorder="1" applyProtection="1">
      <protection locked="0"/>
    </xf>
    <xf numFmtId="0" fontId="47" fillId="2" borderId="65" xfId="0" applyFont="1" applyFill="1" applyBorder="1" applyProtection="1">
      <protection locked="0"/>
    </xf>
    <xf numFmtId="0" fontId="51" fillId="2" borderId="1" xfId="0" applyFont="1" applyFill="1" applyBorder="1" applyProtection="1">
      <protection locked="0"/>
    </xf>
    <xf numFmtId="0" fontId="45" fillId="2" borderId="8" xfId="0" applyFont="1" applyFill="1" applyBorder="1" applyProtection="1">
      <protection locked="0"/>
    </xf>
    <xf numFmtId="0" fontId="45" fillId="2" borderId="1" xfId="0" applyFont="1" applyFill="1" applyBorder="1" applyProtection="1">
      <protection locked="0"/>
    </xf>
    <xf numFmtId="0" fontId="52" fillId="2" borderId="3" xfId="0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Protection="1">
      <protection locked="0"/>
    </xf>
    <xf numFmtId="0" fontId="51" fillId="2" borderId="3" xfId="0" applyFont="1" applyFill="1" applyBorder="1" applyProtection="1">
      <protection locked="0"/>
    </xf>
    <xf numFmtId="0" fontId="51" fillId="2" borderId="1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7" fillId="9" borderId="4" xfId="0" applyFont="1" applyFill="1" applyBorder="1" applyAlignment="1"/>
    <xf numFmtId="0" fontId="17" fillId="9" borderId="6" xfId="0" applyFont="1" applyFill="1" applyBorder="1" applyAlignment="1"/>
    <xf numFmtId="0" fontId="1" fillId="0" borderId="1" xfId="0" applyFont="1" applyBorder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14" fillId="7" borderId="31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8" fillId="8" borderId="5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104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506075" y="447675"/>
          <a:ext cx="2133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2"/>
  <sheetViews>
    <sheetView topLeftCell="A25" zoomScale="80" zoomScaleNormal="80" workbookViewId="0">
      <pane xSplit="4" ySplit="5" topLeftCell="J66" activePane="bottomRight" state="frozen"/>
      <selection activeCell="A25" sqref="A25"/>
      <selection pane="topRight" activeCell="E25" sqref="E25"/>
      <selection pane="bottomLeft" activeCell="A30" sqref="A30"/>
      <selection pane="bottomRight" activeCell="J73" sqref="J73"/>
    </sheetView>
  </sheetViews>
  <sheetFormatPr defaultRowHeight="15" x14ac:dyDescent="0.25"/>
  <cols>
    <col min="1" max="1" width="6" style="2" customWidth="1"/>
    <col min="2" max="2" width="28.42578125" customWidth="1"/>
    <col min="3" max="3" width="12.85546875" customWidth="1"/>
    <col min="4" max="4" width="16.85546875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style="369" customWidth="1"/>
    <col min="17" max="17" width="12.85546875" customWidth="1"/>
    <col min="18" max="18" width="11.42578125" customWidth="1"/>
    <col min="19" max="19" width="13" customWidth="1"/>
    <col min="20" max="20" width="15.28515625" customWidth="1"/>
    <col min="21" max="22" width="0" hidden="1" customWidth="1"/>
    <col min="23" max="23" width="7.140625" customWidth="1"/>
    <col min="26" max="26" width="9.140625" style="369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26" s="3" customFormat="1" ht="16.5" x14ac:dyDescent="0.25">
      <c r="A1" s="580" t="s">
        <v>1</v>
      </c>
      <c r="B1" s="580"/>
      <c r="C1" s="580"/>
      <c r="D1" s="581" t="s">
        <v>2</v>
      </c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365"/>
      <c r="Z1" s="365"/>
    </row>
    <row r="2" spans="1:26" s="3" customFormat="1" ht="16.5" x14ac:dyDescent="0.25">
      <c r="A2" s="582" t="s">
        <v>8</v>
      </c>
      <c r="B2" s="582"/>
      <c r="C2" s="582"/>
      <c r="D2" s="581" t="s">
        <v>4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365"/>
      <c r="Z2" s="365"/>
    </row>
    <row r="3" spans="1:26" s="1" customFormat="1" ht="20.25" x14ac:dyDescent="0.3">
      <c r="A3" s="586" t="s">
        <v>226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346"/>
      <c r="Z3" s="346"/>
    </row>
    <row r="4" spans="1:26" s="1" customFormat="1" ht="18.75" x14ac:dyDescent="0.3"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46"/>
      <c r="Z4" s="346"/>
    </row>
    <row r="5" spans="1:26" s="9" customFormat="1" ht="18.75" x14ac:dyDescent="0.2">
      <c r="A5" s="22" t="s">
        <v>121</v>
      </c>
      <c r="B5" s="22"/>
      <c r="C5" s="22"/>
      <c r="D5" s="22"/>
      <c r="E5" s="22"/>
      <c r="F5" s="22"/>
      <c r="G5" s="555" t="s">
        <v>115</v>
      </c>
      <c r="H5" s="556"/>
      <c r="I5" s="556"/>
      <c r="J5" s="556"/>
      <c r="K5" s="556"/>
      <c r="L5" s="556"/>
      <c r="M5" s="556"/>
      <c r="N5" s="556"/>
      <c r="O5" s="557"/>
      <c r="P5" s="366"/>
      <c r="Z5" s="366"/>
    </row>
    <row r="6" spans="1:26" s="10" customFormat="1" ht="19.5" x14ac:dyDescent="0.2">
      <c r="A6" s="11"/>
      <c r="B6" s="12" t="s">
        <v>77</v>
      </c>
      <c r="C6" s="11"/>
      <c r="D6" s="11"/>
      <c r="E6" s="11"/>
      <c r="F6" s="11"/>
      <c r="G6" s="552" t="s">
        <v>80</v>
      </c>
      <c r="H6" s="553"/>
      <c r="I6" s="554"/>
      <c r="J6" s="552" t="s">
        <v>128</v>
      </c>
      <c r="K6" s="553"/>
      <c r="L6" s="554"/>
      <c r="M6" s="579" t="s">
        <v>91</v>
      </c>
      <c r="N6" s="579"/>
      <c r="O6" s="579"/>
      <c r="P6" s="367"/>
      <c r="Z6" s="367"/>
    </row>
    <row r="7" spans="1:26" s="10" customFormat="1" ht="19.5" x14ac:dyDescent="0.2">
      <c r="A7" s="11"/>
      <c r="B7" s="12" t="s">
        <v>122</v>
      </c>
      <c r="C7" s="11"/>
      <c r="D7" s="11"/>
      <c r="E7" s="11"/>
      <c r="F7" s="11"/>
      <c r="G7" s="549" t="s">
        <v>81</v>
      </c>
      <c r="H7" s="550"/>
      <c r="I7" s="551"/>
      <c r="J7" s="24" t="s">
        <v>82</v>
      </c>
      <c r="K7" s="25"/>
      <c r="L7" s="25"/>
      <c r="M7" s="566" t="s">
        <v>83</v>
      </c>
      <c r="N7" s="566"/>
      <c r="O7" s="566"/>
      <c r="P7" s="367"/>
      <c r="Z7" s="367"/>
    </row>
    <row r="8" spans="1:26" s="10" customFormat="1" ht="19.5" x14ac:dyDescent="0.2">
      <c r="A8" s="11"/>
      <c r="B8" s="12" t="s">
        <v>78</v>
      </c>
      <c r="C8" s="11"/>
      <c r="D8" s="11"/>
      <c r="E8" s="11"/>
      <c r="F8" s="11"/>
      <c r="G8" s="549" t="s">
        <v>183</v>
      </c>
      <c r="H8" s="550"/>
      <c r="I8" s="551"/>
      <c r="J8" s="24" t="s">
        <v>82</v>
      </c>
      <c r="K8" s="25"/>
      <c r="L8" s="25"/>
      <c r="M8" s="583" t="s">
        <v>138</v>
      </c>
      <c r="N8" s="584"/>
      <c r="O8" s="585"/>
      <c r="P8" s="367"/>
      <c r="Z8" s="367"/>
    </row>
    <row r="9" spans="1:26" s="10" customFormat="1" ht="18.75" x14ac:dyDescent="0.2">
      <c r="A9" s="21" t="s">
        <v>191</v>
      </c>
      <c r="C9" s="11"/>
      <c r="D9" s="11"/>
      <c r="E9" s="11"/>
      <c r="F9" s="11"/>
      <c r="G9" s="549" t="s">
        <v>184</v>
      </c>
      <c r="H9" s="550"/>
      <c r="I9" s="551"/>
      <c r="J9" s="24" t="s">
        <v>82</v>
      </c>
      <c r="K9" s="25"/>
      <c r="L9" s="25"/>
      <c r="M9" s="566" t="s">
        <v>139</v>
      </c>
      <c r="N9" s="566"/>
      <c r="O9" s="566"/>
      <c r="P9" s="367"/>
      <c r="Z9" s="367"/>
    </row>
    <row r="10" spans="1:26" s="3" customFormat="1" ht="18.75" x14ac:dyDescent="0.25">
      <c r="B10" s="22" t="s">
        <v>190</v>
      </c>
      <c r="C10" s="20"/>
      <c r="D10" s="20"/>
      <c r="E10" s="20"/>
      <c r="F10" s="20"/>
      <c r="G10" s="549" t="s">
        <v>90</v>
      </c>
      <c r="H10" s="550"/>
      <c r="I10" s="551"/>
      <c r="J10" s="24" t="s">
        <v>86</v>
      </c>
      <c r="K10" s="25"/>
      <c r="L10" s="25"/>
      <c r="M10" s="566" t="s">
        <v>87</v>
      </c>
      <c r="N10" s="566"/>
      <c r="O10" s="566"/>
      <c r="P10" s="365"/>
      <c r="Z10" s="365"/>
    </row>
    <row r="11" spans="1:26" s="3" customFormat="1" ht="18.75" x14ac:dyDescent="0.25">
      <c r="A11" s="19" t="s">
        <v>117</v>
      </c>
      <c r="B11" s="14"/>
      <c r="C11" s="15"/>
      <c r="D11" s="15"/>
      <c r="E11" s="13"/>
      <c r="F11" s="13"/>
      <c r="G11" s="549" t="s">
        <v>185</v>
      </c>
      <c r="H11" s="550"/>
      <c r="I11" s="551"/>
      <c r="J11" s="24" t="s">
        <v>86</v>
      </c>
      <c r="K11" s="25"/>
      <c r="L11" s="25"/>
      <c r="M11" s="566" t="s">
        <v>88</v>
      </c>
      <c r="N11" s="566"/>
      <c r="O11" s="566"/>
      <c r="P11" s="365"/>
      <c r="Z11" s="365"/>
    </row>
    <row r="12" spans="1:26" s="9" customFormat="1" ht="18.75" x14ac:dyDescent="0.2">
      <c r="A12" s="11"/>
      <c r="B12" s="34"/>
      <c r="C12" s="34"/>
      <c r="D12" s="34"/>
      <c r="E12" s="34"/>
      <c r="F12" s="15"/>
      <c r="G12" s="555" t="s">
        <v>116</v>
      </c>
      <c r="H12" s="556"/>
      <c r="I12" s="556"/>
      <c r="J12" s="556"/>
      <c r="K12" s="556"/>
      <c r="L12" s="556"/>
      <c r="M12" s="556"/>
      <c r="N12" s="556"/>
      <c r="O12" s="557"/>
      <c r="P12" s="366"/>
      <c r="Z12" s="366"/>
    </row>
    <row r="13" spans="1:26" s="9" customFormat="1" ht="18.75" x14ac:dyDescent="0.2">
      <c r="A13" s="11"/>
      <c r="B13" s="27" t="s">
        <v>140</v>
      </c>
      <c r="C13" s="27" t="s">
        <v>141</v>
      </c>
      <c r="D13" s="27"/>
      <c r="E13" s="28" t="s">
        <v>142</v>
      </c>
      <c r="F13" s="15"/>
      <c r="G13" s="552" t="s">
        <v>80</v>
      </c>
      <c r="H13" s="553"/>
      <c r="I13" s="554"/>
      <c r="J13" s="552" t="s">
        <v>128</v>
      </c>
      <c r="K13" s="553"/>
      <c r="L13" s="554"/>
      <c r="M13" s="579" t="s">
        <v>91</v>
      </c>
      <c r="N13" s="579"/>
      <c r="O13" s="579"/>
      <c r="P13" s="366"/>
      <c r="Z13" s="366"/>
    </row>
    <row r="14" spans="1:26" s="9" customFormat="1" ht="18.75" x14ac:dyDescent="0.3">
      <c r="A14" s="11"/>
      <c r="B14" s="29" t="s">
        <v>173</v>
      </c>
      <c r="C14" s="35" t="s">
        <v>239</v>
      </c>
      <c r="D14" s="33"/>
      <c r="E14" s="30" t="s">
        <v>162</v>
      </c>
      <c r="F14" s="15"/>
      <c r="G14" s="549" t="s">
        <v>81</v>
      </c>
      <c r="H14" s="550"/>
      <c r="I14" s="551"/>
      <c r="J14" s="24" t="s">
        <v>82</v>
      </c>
      <c r="K14" s="25"/>
      <c r="L14" s="25"/>
      <c r="M14" s="566" t="s">
        <v>92</v>
      </c>
      <c r="N14" s="566"/>
      <c r="O14" s="566"/>
      <c r="P14" s="366"/>
      <c r="Z14" s="366"/>
    </row>
    <row r="15" spans="1:26" s="10" customFormat="1" ht="18.75" x14ac:dyDescent="0.3">
      <c r="B15" s="31" t="s">
        <v>203</v>
      </c>
      <c r="C15" s="32" t="s">
        <v>223</v>
      </c>
      <c r="D15" s="33"/>
      <c r="E15" s="30" t="s">
        <v>164</v>
      </c>
      <c r="F15" s="11"/>
      <c r="G15" s="549" t="s">
        <v>84</v>
      </c>
      <c r="H15" s="550"/>
      <c r="I15" s="551"/>
      <c r="J15" s="24" t="s">
        <v>85</v>
      </c>
      <c r="K15" s="25"/>
      <c r="L15" s="25"/>
      <c r="M15" s="566" t="s">
        <v>130</v>
      </c>
      <c r="N15" s="566"/>
      <c r="O15" s="566"/>
      <c r="P15" s="367"/>
      <c r="Z15" s="367"/>
    </row>
    <row r="16" spans="1:26" s="10" customFormat="1" ht="18.75" x14ac:dyDescent="0.3">
      <c r="B16" s="29" t="s">
        <v>174</v>
      </c>
      <c r="C16" s="32" t="s">
        <v>176</v>
      </c>
      <c r="D16" s="33"/>
      <c r="E16" s="30" t="s">
        <v>195</v>
      </c>
      <c r="F16" s="11"/>
      <c r="G16" s="549" t="s">
        <v>89</v>
      </c>
      <c r="H16" s="550"/>
      <c r="I16" s="551"/>
      <c r="J16" s="24" t="s">
        <v>86</v>
      </c>
      <c r="K16" s="25"/>
      <c r="L16" s="25"/>
      <c r="M16" s="566" t="s">
        <v>93</v>
      </c>
      <c r="N16" s="566"/>
      <c r="O16" s="566"/>
      <c r="P16" s="367"/>
      <c r="Z16" s="367"/>
    </row>
    <row r="17" spans="1:36" s="10" customFormat="1" ht="18.75" x14ac:dyDescent="0.3">
      <c r="B17" s="29" t="s">
        <v>197</v>
      </c>
      <c r="C17" s="32" t="s">
        <v>165</v>
      </c>
      <c r="D17" s="33"/>
      <c r="E17" s="30" t="s">
        <v>163</v>
      </c>
      <c r="F17" s="11"/>
      <c r="G17" s="549" t="s">
        <v>95</v>
      </c>
      <c r="H17" s="550"/>
      <c r="I17" s="551"/>
      <c r="J17" s="24" t="s">
        <v>86</v>
      </c>
      <c r="K17" s="25"/>
      <c r="L17" s="25"/>
      <c r="M17" s="566" t="s">
        <v>94</v>
      </c>
      <c r="N17" s="566"/>
      <c r="O17" s="566"/>
      <c r="P17" s="367"/>
      <c r="Z17" s="367"/>
    </row>
    <row r="18" spans="1:36" s="10" customFormat="1" ht="18.75" x14ac:dyDescent="0.3">
      <c r="B18" s="29" t="s">
        <v>175</v>
      </c>
      <c r="C18" s="32" t="s">
        <v>170</v>
      </c>
      <c r="D18" s="33"/>
      <c r="E18" s="30" t="s">
        <v>168</v>
      </c>
      <c r="F18" s="11"/>
      <c r="G18" s="555" t="s">
        <v>129</v>
      </c>
      <c r="H18" s="556"/>
      <c r="I18" s="556"/>
      <c r="J18" s="556"/>
      <c r="K18" s="556"/>
      <c r="L18" s="556"/>
      <c r="M18" s="556"/>
      <c r="N18" s="556"/>
      <c r="O18" s="557"/>
      <c r="P18" s="367"/>
      <c r="Z18" s="367"/>
    </row>
    <row r="19" spans="1:36" s="10" customFormat="1" ht="18.75" x14ac:dyDescent="0.3">
      <c r="B19" s="29" t="s">
        <v>196</v>
      </c>
      <c r="C19" s="32" t="s">
        <v>172</v>
      </c>
      <c r="D19" s="33"/>
      <c r="E19" s="30" t="s">
        <v>166</v>
      </c>
      <c r="F19" s="11"/>
      <c r="G19" s="552" t="s">
        <v>80</v>
      </c>
      <c r="H19" s="553"/>
      <c r="I19" s="554"/>
      <c r="J19" s="552" t="s">
        <v>128</v>
      </c>
      <c r="K19" s="553"/>
      <c r="L19" s="553"/>
      <c r="M19" s="579" t="s">
        <v>91</v>
      </c>
      <c r="N19" s="579"/>
      <c r="O19" s="579"/>
      <c r="P19" s="367"/>
      <c r="Z19" s="367"/>
    </row>
    <row r="20" spans="1:36" s="10" customFormat="1" ht="18.75" x14ac:dyDescent="0.3">
      <c r="B20" s="29" t="s">
        <v>161</v>
      </c>
      <c r="C20" s="544" t="s">
        <v>222</v>
      </c>
      <c r="D20" s="545"/>
      <c r="E20" s="30" t="s">
        <v>194</v>
      </c>
      <c r="F20" s="11"/>
      <c r="G20" s="549" t="s">
        <v>81</v>
      </c>
      <c r="H20" s="550"/>
      <c r="I20" s="551"/>
      <c r="J20" s="24" t="s">
        <v>82</v>
      </c>
      <c r="K20" s="25"/>
      <c r="L20" s="25"/>
      <c r="M20" s="566" t="s">
        <v>131</v>
      </c>
      <c r="N20" s="566"/>
      <c r="O20" s="566"/>
      <c r="P20" s="367"/>
      <c r="Z20" s="367"/>
    </row>
    <row r="21" spans="1:36" s="10" customFormat="1" ht="18.75" x14ac:dyDescent="0.3">
      <c r="B21" s="29" t="s">
        <v>171</v>
      </c>
      <c r="C21" s="544" t="s">
        <v>169</v>
      </c>
      <c r="D21" s="545"/>
      <c r="E21" s="30"/>
      <c r="F21" s="11"/>
      <c r="G21" s="549" t="s">
        <v>84</v>
      </c>
      <c r="H21" s="550"/>
      <c r="I21" s="551"/>
      <c r="J21" s="24" t="s">
        <v>85</v>
      </c>
      <c r="K21" s="25"/>
      <c r="L21" s="25"/>
      <c r="M21" s="566" t="s">
        <v>132</v>
      </c>
      <c r="N21" s="566"/>
      <c r="O21" s="566"/>
      <c r="P21" s="367"/>
      <c r="Z21" s="367"/>
    </row>
    <row r="22" spans="1:36" s="10" customFormat="1" ht="18.75" x14ac:dyDescent="0.2">
      <c r="F22" s="11"/>
      <c r="G22" s="549" t="s">
        <v>89</v>
      </c>
      <c r="H22" s="550"/>
      <c r="I22" s="551"/>
      <c r="J22" s="24" t="s">
        <v>86</v>
      </c>
      <c r="K22" s="25"/>
      <c r="L22" s="25"/>
      <c r="M22" s="566" t="s">
        <v>133</v>
      </c>
      <c r="N22" s="566"/>
      <c r="O22" s="566"/>
      <c r="P22" s="367"/>
      <c r="Z22" s="367"/>
    </row>
    <row r="23" spans="1:36" s="10" customFormat="1" ht="18.75" x14ac:dyDescent="0.2">
      <c r="F23" s="11"/>
      <c r="G23" s="549" t="s">
        <v>90</v>
      </c>
      <c r="H23" s="550"/>
      <c r="I23" s="551"/>
      <c r="J23" s="24" t="s">
        <v>86</v>
      </c>
      <c r="K23" s="25"/>
      <c r="L23" s="25"/>
      <c r="M23" s="566" t="s">
        <v>134</v>
      </c>
      <c r="N23" s="566"/>
      <c r="O23" s="566"/>
      <c r="P23" s="367"/>
      <c r="Z23" s="367"/>
    </row>
    <row r="24" spans="1:36" s="9" customFormat="1" ht="16.5" thickBot="1" x14ac:dyDescent="0.25">
      <c r="A24" s="16"/>
      <c r="B24" s="17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26"/>
      <c r="N24" s="26"/>
      <c r="O24" s="15"/>
      <c r="P24" s="366"/>
      <c r="Z24" s="366"/>
    </row>
    <row r="25" spans="1:36" s="1" customFormat="1" ht="15.6" customHeight="1" thickTop="1" x14ac:dyDescent="0.2">
      <c r="A25" s="567" t="s">
        <v>0</v>
      </c>
      <c r="B25" s="567" t="s">
        <v>5</v>
      </c>
      <c r="C25" s="567" t="s">
        <v>101</v>
      </c>
      <c r="D25" s="570" t="s">
        <v>97</v>
      </c>
      <c r="E25" s="573" t="s">
        <v>127</v>
      </c>
      <c r="F25" s="574"/>
      <c r="G25" s="574"/>
      <c r="H25" s="574"/>
      <c r="I25" s="575"/>
      <c r="J25" s="563" t="s">
        <v>269</v>
      </c>
      <c r="K25" s="564"/>
      <c r="L25" s="564"/>
      <c r="M25" s="564"/>
      <c r="N25" s="565"/>
      <c r="O25" s="546" t="s">
        <v>118</v>
      </c>
      <c r="P25" s="534" t="s">
        <v>264</v>
      </c>
      <c r="Q25" s="534" t="s">
        <v>268</v>
      </c>
      <c r="R25" s="534" t="s">
        <v>266</v>
      </c>
      <c r="S25" s="534" t="s">
        <v>265</v>
      </c>
      <c r="T25" s="537" t="s">
        <v>267</v>
      </c>
      <c r="W25" s="529" t="s">
        <v>351</v>
      </c>
      <c r="Y25" s="525" t="s">
        <v>352</v>
      </c>
      <c r="Z25" s="527" t="s">
        <v>350</v>
      </c>
    </row>
    <row r="26" spans="1:36" s="1" customFormat="1" ht="15" customHeight="1" x14ac:dyDescent="0.2">
      <c r="A26" s="568"/>
      <c r="B26" s="568"/>
      <c r="C26" s="568"/>
      <c r="D26" s="571"/>
      <c r="E26" s="576" t="s">
        <v>124</v>
      </c>
      <c r="F26" s="559"/>
      <c r="G26" s="558" t="s">
        <v>135</v>
      </c>
      <c r="H26" s="559"/>
      <c r="I26" s="577" t="s">
        <v>126</v>
      </c>
      <c r="J26" s="560" t="s">
        <v>124</v>
      </c>
      <c r="K26" s="561"/>
      <c r="L26" s="562" t="s">
        <v>135</v>
      </c>
      <c r="M26" s="561"/>
      <c r="N26" s="541" t="s">
        <v>126</v>
      </c>
      <c r="O26" s="547"/>
      <c r="P26" s="535"/>
      <c r="Q26" s="535"/>
      <c r="R26" s="535"/>
      <c r="S26" s="535"/>
      <c r="T26" s="538"/>
      <c r="W26" s="530"/>
      <c r="Y26" s="526"/>
      <c r="Z26" s="527"/>
    </row>
    <row r="27" spans="1:36" s="1" customFormat="1" ht="47.25" x14ac:dyDescent="0.2">
      <c r="A27" s="569"/>
      <c r="B27" s="569"/>
      <c r="C27" s="569"/>
      <c r="D27" s="572"/>
      <c r="E27" s="54" t="s">
        <v>136</v>
      </c>
      <c r="F27" s="51" t="s">
        <v>6</v>
      </c>
      <c r="G27" s="51" t="s">
        <v>125</v>
      </c>
      <c r="H27" s="55" t="s">
        <v>3</v>
      </c>
      <c r="I27" s="578"/>
      <c r="J27" s="197" t="s">
        <v>136</v>
      </c>
      <c r="K27" s="195" t="s">
        <v>6</v>
      </c>
      <c r="L27" s="195" t="s">
        <v>125</v>
      </c>
      <c r="M27" s="198" t="s">
        <v>3</v>
      </c>
      <c r="N27" s="542"/>
      <c r="O27" s="548"/>
      <c r="P27" s="535"/>
      <c r="Q27" s="535"/>
      <c r="R27" s="535"/>
      <c r="S27" s="535"/>
      <c r="T27" s="538"/>
      <c r="W27" s="530"/>
      <c r="X27" s="198" t="s">
        <v>338</v>
      </c>
      <c r="Y27" s="198" t="s">
        <v>339</v>
      </c>
      <c r="Z27" s="528"/>
      <c r="AA27" s="198" t="s">
        <v>340</v>
      </c>
      <c r="AB27" s="198" t="s">
        <v>341</v>
      </c>
      <c r="AC27" s="198" t="s">
        <v>342</v>
      </c>
      <c r="AD27" s="198" t="s">
        <v>343</v>
      </c>
      <c r="AE27" s="198" t="s">
        <v>344</v>
      </c>
      <c r="AF27" s="198" t="s">
        <v>345</v>
      </c>
      <c r="AG27" s="198" t="s">
        <v>346</v>
      </c>
      <c r="AH27" s="198" t="s">
        <v>347</v>
      </c>
      <c r="AI27" s="198" t="s">
        <v>348</v>
      </c>
      <c r="AJ27" s="198" t="s">
        <v>349</v>
      </c>
    </row>
    <row r="28" spans="1:36" s="1" customFormat="1" ht="15" customHeight="1" x14ac:dyDescent="0.2">
      <c r="A28" s="55">
        <v>1</v>
      </c>
      <c r="B28" s="55">
        <v>2</v>
      </c>
      <c r="C28" s="55">
        <v>3</v>
      </c>
      <c r="D28" s="52">
        <v>4</v>
      </c>
      <c r="E28" s="54">
        <v>5</v>
      </c>
      <c r="F28" s="55"/>
      <c r="G28" s="55"/>
      <c r="H28" s="55"/>
      <c r="I28" s="56"/>
      <c r="J28" s="197"/>
      <c r="K28" s="198"/>
      <c r="L28" s="198">
        <v>6</v>
      </c>
      <c r="M28" s="198">
        <v>7</v>
      </c>
      <c r="N28" s="199"/>
      <c r="O28" s="193">
        <v>8</v>
      </c>
      <c r="P28" s="535"/>
      <c r="Q28" s="535"/>
      <c r="R28" s="535"/>
      <c r="S28" s="535"/>
      <c r="T28" s="538"/>
      <c r="W28" s="530"/>
      <c r="Z28" s="346"/>
    </row>
    <row r="29" spans="1:36" s="1" customFormat="1" ht="16.5" thickBot="1" x14ac:dyDescent="0.25">
      <c r="A29" s="49" t="s">
        <v>9</v>
      </c>
      <c r="B29" s="57" t="s">
        <v>10</v>
      </c>
      <c r="C29" s="49"/>
      <c r="D29" s="50"/>
      <c r="E29" s="58"/>
      <c r="F29" s="49"/>
      <c r="G29" s="49"/>
      <c r="H29" s="49"/>
      <c r="I29" s="53"/>
      <c r="J29" s="200"/>
      <c r="K29" s="201"/>
      <c r="L29" s="201"/>
      <c r="M29" s="201"/>
      <c r="N29" s="196"/>
      <c r="O29" s="194"/>
      <c r="P29" s="536"/>
      <c r="Q29" s="536"/>
      <c r="R29" s="536"/>
      <c r="S29" s="536"/>
      <c r="T29" s="539"/>
      <c r="W29" s="531"/>
      <c r="X29" s="1">
        <v>3</v>
      </c>
      <c r="Z29" s="346"/>
      <c r="AA29" s="1">
        <v>1</v>
      </c>
      <c r="AB29" s="1">
        <v>4</v>
      </c>
      <c r="AC29" s="1">
        <v>9</v>
      </c>
    </row>
    <row r="30" spans="1:36" s="1" customFormat="1" ht="17.25" thickTop="1" thickBot="1" x14ac:dyDescent="0.3">
      <c r="A30" s="59">
        <v>1</v>
      </c>
      <c r="B30" s="60" t="s">
        <v>120</v>
      </c>
      <c r="C30" s="60" t="s">
        <v>137</v>
      </c>
      <c r="D30" s="61" t="s">
        <v>102</v>
      </c>
      <c r="E30" s="62" t="s">
        <v>216</v>
      </c>
      <c r="F30" s="63">
        <v>6</v>
      </c>
      <c r="G30" s="63" t="s">
        <v>249</v>
      </c>
      <c r="H30" s="63">
        <v>15</v>
      </c>
      <c r="I30" s="64">
        <f>F30+H30</f>
        <v>21</v>
      </c>
      <c r="J30" s="62" t="s">
        <v>216</v>
      </c>
      <c r="K30" s="36">
        <v>6</v>
      </c>
      <c r="L30" s="36" t="s">
        <v>249</v>
      </c>
      <c r="M30" s="36">
        <v>15</v>
      </c>
      <c r="N30" s="37">
        <f>K30+M30</f>
        <v>21</v>
      </c>
      <c r="O30" s="183"/>
      <c r="P30" s="344">
        <v>72</v>
      </c>
      <c r="Q30" s="254">
        <f>(N30*$X$29)-(17*$X$29)</f>
        <v>12</v>
      </c>
      <c r="R30" s="247">
        <f>P30+Q30</f>
        <v>84</v>
      </c>
      <c r="S30" s="187"/>
      <c r="T30" s="187"/>
      <c r="U30" s="346">
        <f t="shared" ref="U30:U72" si="0">(N30*17)-(17*17)</f>
        <v>68</v>
      </c>
      <c r="V30" s="1">
        <f>U30+P30</f>
        <v>140</v>
      </c>
      <c r="W30" s="450">
        <f>P30+Z30</f>
        <v>140</v>
      </c>
      <c r="Z30" s="368">
        <f>Y30+Q30+AA30+AB30+AC30+AD30+AE30+AF30+AG30+AH30+AI30+AJ30</f>
        <v>68</v>
      </c>
      <c r="AA30" s="1">
        <v>4</v>
      </c>
      <c r="AB30" s="1">
        <v>16</v>
      </c>
      <c r="AC30" s="1">
        <v>36</v>
      </c>
    </row>
    <row r="31" spans="1:36" s="1" customFormat="1" ht="126" customHeight="1" thickTop="1" thickBot="1" x14ac:dyDescent="0.3">
      <c r="A31" s="313">
        <v>2</v>
      </c>
      <c r="B31" s="323" t="s">
        <v>79</v>
      </c>
      <c r="C31" s="65" t="s">
        <v>74</v>
      </c>
      <c r="D31" s="66" t="s">
        <v>99</v>
      </c>
      <c r="E31" s="67" t="s">
        <v>256</v>
      </c>
      <c r="F31" s="68">
        <v>11</v>
      </c>
      <c r="G31" s="69" t="s">
        <v>250</v>
      </c>
      <c r="H31" s="68">
        <v>13</v>
      </c>
      <c r="I31" s="70">
        <f>F31+H31</f>
        <v>24</v>
      </c>
      <c r="J31" s="245" t="s">
        <v>298</v>
      </c>
      <c r="K31" s="209">
        <v>11</v>
      </c>
      <c r="L31" s="209" t="s">
        <v>250</v>
      </c>
      <c r="M31" s="209">
        <v>13</v>
      </c>
      <c r="N31" s="210">
        <f>K31+M31</f>
        <v>24</v>
      </c>
      <c r="O31" s="246"/>
      <c r="P31" s="385">
        <v>86</v>
      </c>
      <c r="Q31" s="254">
        <f t="shared" ref="Q31:Q82" si="1">(N31*$X$29)-(17*$X$29)</f>
        <v>21</v>
      </c>
      <c r="R31" s="247">
        <f>P31+Q31</f>
        <v>107</v>
      </c>
      <c r="S31" s="248" t="s">
        <v>325</v>
      </c>
      <c r="T31" s="248" t="s">
        <v>324</v>
      </c>
      <c r="U31" s="1">
        <f t="shared" si="0"/>
        <v>119</v>
      </c>
      <c r="V31" s="1">
        <f t="shared" ref="V31:V32" si="2">U31+P31</f>
        <v>205</v>
      </c>
      <c r="W31" s="450">
        <f t="shared" ref="W31:W82" si="3">P31+Z31</f>
        <v>205</v>
      </c>
      <c r="Z31" s="368">
        <f t="shared" ref="Z31:Z82" si="4">Y31+Q31+AA31+AB31+AC31+AD31+AE31+AF31+AG31+AH31+AI31+AJ31</f>
        <v>119</v>
      </c>
      <c r="AA31" s="1">
        <v>7</v>
      </c>
      <c r="AB31" s="1">
        <v>28</v>
      </c>
      <c r="AC31" s="1">
        <v>63</v>
      </c>
    </row>
    <row r="32" spans="1:36" s="1" customFormat="1" ht="33" thickTop="1" thickBot="1" x14ac:dyDescent="0.25">
      <c r="A32" s="78">
        <v>3</v>
      </c>
      <c r="B32" s="79" t="s">
        <v>24</v>
      </c>
      <c r="C32" s="79" t="s">
        <v>7</v>
      </c>
      <c r="D32" s="80" t="s">
        <v>103</v>
      </c>
      <c r="E32" s="102" t="s">
        <v>261</v>
      </c>
      <c r="F32" s="103">
        <v>6</v>
      </c>
      <c r="G32" s="104" t="s">
        <v>252</v>
      </c>
      <c r="H32" s="103">
        <v>17</v>
      </c>
      <c r="I32" s="98">
        <f t="shared" ref="I32" si="5">F32+H32</f>
        <v>23</v>
      </c>
      <c r="J32" s="283" t="s">
        <v>261</v>
      </c>
      <c r="K32" s="284">
        <v>6</v>
      </c>
      <c r="L32" s="349" t="s">
        <v>326</v>
      </c>
      <c r="M32" s="284">
        <v>17</v>
      </c>
      <c r="N32" s="210">
        <f>K32+M32</f>
        <v>23</v>
      </c>
      <c r="O32" s="286"/>
      <c r="P32" s="345">
        <v>78</v>
      </c>
      <c r="Q32" s="254">
        <f t="shared" si="1"/>
        <v>18</v>
      </c>
      <c r="R32" s="247">
        <f t="shared" ref="R32:R82" si="6">P32+Q32</f>
        <v>96</v>
      </c>
      <c r="S32" s="287"/>
      <c r="T32" s="287"/>
      <c r="U32" s="1">
        <f t="shared" si="0"/>
        <v>102</v>
      </c>
      <c r="V32" s="1">
        <f t="shared" si="2"/>
        <v>180</v>
      </c>
      <c r="W32" s="450">
        <f t="shared" si="3"/>
        <v>180</v>
      </c>
      <c r="Z32" s="368">
        <f t="shared" si="4"/>
        <v>102</v>
      </c>
      <c r="AA32" s="1">
        <v>6</v>
      </c>
      <c r="AB32" s="1">
        <v>24</v>
      </c>
      <c r="AC32" s="1">
        <v>54</v>
      </c>
    </row>
    <row r="33" spans="1:29" s="346" customFormat="1" ht="17.25" thickTop="1" thickBot="1" x14ac:dyDescent="0.3">
      <c r="A33" s="429" t="s">
        <v>11</v>
      </c>
      <c r="B33" s="430" t="s">
        <v>7</v>
      </c>
      <c r="C33" s="431"/>
      <c r="D33" s="432"/>
      <c r="E33" s="433"/>
      <c r="F33" s="431"/>
      <c r="G33" s="431"/>
      <c r="H33" s="431"/>
      <c r="I33" s="434"/>
      <c r="J33" s="435"/>
      <c r="K33" s="436"/>
      <c r="L33" s="436"/>
      <c r="M33" s="436"/>
      <c r="N33" s="347">
        <f t="shared" ref="N33:N83" si="7">K33+M33</f>
        <v>0</v>
      </c>
      <c r="O33" s="437"/>
      <c r="P33" s="344"/>
      <c r="Q33" s="344">
        <f t="shared" si="1"/>
        <v>-51</v>
      </c>
      <c r="R33" s="385">
        <f t="shared" si="6"/>
        <v>-51</v>
      </c>
      <c r="S33" s="344"/>
      <c r="T33" s="344"/>
      <c r="U33" s="346">
        <f t="shared" si="0"/>
        <v>-289</v>
      </c>
      <c r="W33" s="450">
        <f t="shared" si="3"/>
        <v>0</v>
      </c>
      <c r="Z33" s="368"/>
    </row>
    <row r="34" spans="1:29" s="346" customFormat="1" ht="17.25" thickTop="1" thickBot="1" x14ac:dyDescent="0.3">
      <c r="A34" s="438" t="s">
        <v>13</v>
      </c>
      <c r="B34" s="439" t="s">
        <v>65</v>
      </c>
      <c r="C34" s="440"/>
      <c r="D34" s="441"/>
      <c r="E34" s="442"/>
      <c r="F34" s="443"/>
      <c r="G34" s="443"/>
      <c r="H34" s="443"/>
      <c r="I34" s="444"/>
      <c r="J34" s="445"/>
      <c r="K34" s="446"/>
      <c r="L34" s="447"/>
      <c r="M34" s="446"/>
      <c r="N34" s="448">
        <f t="shared" si="7"/>
        <v>0</v>
      </c>
      <c r="O34" s="449"/>
      <c r="P34" s="384"/>
      <c r="Q34" s="344">
        <f t="shared" si="1"/>
        <v>-51</v>
      </c>
      <c r="R34" s="385">
        <f t="shared" si="6"/>
        <v>-51</v>
      </c>
      <c r="S34" s="384"/>
      <c r="T34" s="384"/>
      <c r="U34" s="346">
        <f t="shared" si="0"/>
        <v>-289</v>
      </c>
      <c r="W34" s="450">
        <f t="shared" si="3"/>
        <v>0</v>
      </c>
      <c r="Z34" s="368"/>
    </row>
    <row r="35" spans="1:29" s="1" customFormat="1" ht="33" thickTop="1" thickBot="1" x14ac:dyDescent="0.3">
      <c r="A35" s="314">
        <v>1</v>
      </c>
      <c r="B35" s="321" t="s">
        <v>16</v>
      </c>
      <c r="C35" s="72" t="s">
        <v>56</v>
      </c>
      <c r="D35" s="73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300" t="s">
        <v>307</v>
      </c>
      <c r="K35" s="301">
        <v>19</v>
      </c>
      <c r="L35" s="301" t="s">
        <v>160</v>
      </c>
      <c r="M35" s="250">
        <v>5</v>
      </c>
      <c r="N35" s="259">
        <f t="shared" si="7"/>
        <v>24</v>
      </c>
      <c r="O35" s="302"/>
      <c r="P35" s="344">
        <v>72</v>
      </c>
      <c r="Q35" s="254">
        <f t="shared" si="1"/>
        <v>21</v>
      </c>
      <c r="R35" s="247">
        <f t="shared" si="6"/>
        <v>93</v>
      </c>
      <c r="S35" s="452"/>
      <c r="T35" s="452"/>
      <c r="U35" s="1">
        <f t="shared" si="0"/>
        <v>119</v>
      </c>
      <c r="W35" s="450">
        <f t="shared" si="3"/>
        <v>191</v>
      </c>
      <c r="Z35" s="368">
        <f t="shared" si="4"/>
        <v>119</v>
      </c>
      <c r="AA35" s="1">
        <v>7</v>
      </c>
      <c r="AB35" s="1">
        <v>28</v>
      </c>
      <c r="AC35" s="1">
        <v>63</v>
      </c>
    </row>
    <row r="36" spans="1:29" s="1" customFormat="1" ht="33" thickTop="1" thickBot="1" x14ac:dyDescent="0.25">
      <c r="A36" s="78">
        <v>2</v>
      </c>
      <c r="B36" s="79" t="s">
        <v>14</v>
      </c>
      <c r="C36" s="79" t="s">
        <v>7</v>
      </c>
      <c r="D36" s="80" t="s">
        <v>100</v>
      </c>
      <c r="E36" s="81" t="s">
        <v>263</v>
      </c>
      <c r="F36" s="82">
        <v>18</v>
      </c>
      <c r="G36" s="82" t="s">
        <v>198</v>
      </c>
      <c r="H36" s="83">
        <v>4</v>
      </c>
      <c r="I36" s="84">
        <f t="shared" ref="I36:I82" si="8">F36+H36</f>
        <v>22</v>
      </c>
      <c r="J36" s="303" t="s">
        <v>291</v>
      </c>
      <c r="K36" s="304">
        <v>18</v>
      </c>
      <c r="L36" s="304" t="s">
        <v>198</v>
      </c>
      <c r="M36" s="291">
        <v>4</v>
      </c>
      <c r="N36" s="285">
        <f t="shared" si="7"/>
        <v>22</v>
      </c>
      <c r="O36" s="305"/>
      <c r="P36" s="345">
        <v>57</v>
      </c>
      <c r="Q36" s="254">
        <f t="shared" si="1"/>
        <v>15</v>
      </c>
      <c r="R36" s="247">
        <f t="shared" si="6"/>
        <v>72</v>
      </c>
      <c r="S36" s="451" t="s">
        <v>292</v>
      </c>
      <c r="T36" s="451"/>
      <c r="U36" s="1">
        <f t="shared" si="0"/>
        <v>85</v>
      </c>
      <c r="V36" s="1">
        <f>U36+32</f>
        <v>117</v>
      </c>
      <c r="W36" s="450">
        <f t="shared" si="3"/>
        <v>142</v>
      </c>
      <c r="Z36" s="368">
        <f t="shared" si="4"/>
        <v>85</v>
      </c>
      <c r="AA36" s="1">
        <v>5</v>
      </c>
      <c r="AB36" s="1">
        <v>20</v>
      </c>
      <c r="AC36" s="1">
        <v>45</v>
      </c>
    </row>
    <row r="37" spans="1:29" s="1" customFormat="1" ht="17.25" thickTop="1" thickBot="1" x14ac:dyDescent="0.25">
      <c r="A37" s="78">
        <v>3</v>
      </c>
      <c r="B37" s="79" t="s">
        <v>15</v>
      </c>
      <c r="C37" s="79" t="s">
        <v>7</v>
      </c>
      <c r="D37" s="80" t="s">
        <v>100</v>
      </c>
      <c r="E37" s="85" t="s">
        <v>262</v>
      </c>
      <c r="F37" s="82">
        <v>12</v>
      </c>
      <c r="G37" s="86" t="s">
        <v>259</v>
      </c>
      <c r="H37" s="87">
        <v>10</v>
      </c>
      <c r="I37" s="84">
        <f t="shared" si="8"/>
        <v>22</v>
      </c>
      <c r="J37" s="303" t="s">
        <v>293</v>
      </c>
      <c r="K37" s="304">
        <v>12</v>
      </c>
      <c r="L37" s="304" t="s">
        <v>294</v>
      </c>
      <c r="M37" s="291">
        <v>10</v>
      </c>
      <c r="N37" s="285">
        <v>22</v>
      </c>
      <c r="O37" s="305"/>
      <c r="P37" s="345">
        <v>109</v>
      </c>
      <c r="Q37" s="254">
        <f t="shared" si="1"/>
        <v>15</v>
      </c>
      <c r="R37" s="247">
        <f t="shared" si="6"/>
        <v>124</v>
      </c>
      <c r="S37" s="451"/>
      <c r="T37" s="451"/>
      <c r="U37" s="1">
        <f t="shared" si="0"/>
        <v>85</v>
      </c>
      <c r="W37" s="450">
        <f t="shared" si="3"/>
        <v>194</v>
      </c>
      <c r="Z37" s="368">
        <f t="shared" si="4"/>
        <v>85</v>
      </c>
      <c r="AA37" s="1">
        <v>5</v>
      </c>
      <c r="AB37" s="1">
        <v>20</v>
      </c>
      <c r="AC37" s="1">
        <v>45</v>
      </c>
    </row>
    <row r="38" spans="1:29" s="1" customFormat="1" ht="33" thickTop="1" thickBot="1" x14ac:dyDescent="0.25">
      <c r="A38" s="78">
        <v>4</v>
      </c>
      <c r="B38" s="79" t="s">
        <v>17</v>
      </c>
      <c r="C38" s="79" t="s">
        <v>7</v>
      </c>
      <c r="D38" s="80" t="s">
        <v>100</v>
      </c>
      <c r="E38" s="88" t="s">
        <v>258</v>
      </c>
      <c r="F38" s="82">
        <v>18</v>
      </c>
      <c r="G38" s="82" t="s">
        <v>257</v>
      </c>
      <c r="H38" s="87">
        <v>4</v>
      </c>
      <c r="I38" s="84">
        <f t="shared" si="8"/>
        <v>22</v>
      </c>
      <c r="J38" s="303" t="s">
        <v>295</v>
      </c>
      <c r="K38" s="304">
        <v>18</v>
      </c>
      <c r="L38" s="304" t="s">
        <v>244</v>
      </c>
      <c r="M38" s="291">
        <v>4</v>
      </c>
      <c r="N38" s="285">
        <f t="shared" si="7"/>
        <v>22</v>
      </c>
      <c r="O38" s="305"/>
      <c r="P38" s="345">
        <v>59</v>
      </c>
      <c r="Q38" s="254">
        <f t="shared" si="1"/>
        <v>15</v>
      </c>
      <c r="R38" s="247">
        <f t="shared" si="6"/>
        <v>74</v>
      </c>
      <c r="S38" s="451"/>
      <c r="T38" s="451"/>
      <c r="U38" s="1">
        <f t="shared" si="0"/>
        <v>85</v>
      </c>
      <c r="W38" s="450">
        <f t="shared" si="3"/>
        <v>144</v>
      </c>
      <c r="Z38" s="368">
        <f t="shared" si="4"/>
        <v>85</v>
      </c>
      <c r="AA38" s="1">
        <v>5</v>
      </c>
      <c r="AB38" s="1">
        <v>20</v>
      </c>
      <c r="AC38" s="1">
        <v>45</v>
      </c>
    </row>
    <row r="39" spans="1:29" s="1" customFormat="1" ht="33" thickTop="1" thickBot="1" x14ac:dyDescent="0.25">
      <c r="A39" s="89">
        <v>5</v>
      </c>
      <c r="B39" s="90" t="s">
        <v>18</v>
      </c>
      <c r="C39" s="90" t="s">
        <v>7</v>
      </c>
      <c r="D39" s="91" t="s">
        <v>100</v>
      </c>
      <c r="E39" s="92" t="s">
        <v>187</v>
      </c>
      <c r="F39" s="93">
        <v>19</v>
      </c>
      <c r="G39" s="93" t="s">
        <v>186</v>
      </c>
      <c r="H39" s="94">
        <v>4</v>
      </c>
      <c r="I39" s="95">
        <f t="shared" si="8"/>
        <v>23</v>
      </c>
      <c r="J39" s="306" t="s">
        <v>296</v>
      </c>
      <c r="K39" s="307">
        <v>19</v>
      </c>
      <c r="L39" s="307" t="s">
        <v>186</v>
      </c>
      <c r="M39" s="256">
        <v>4</v>
      </c>
      <c r="N39" s="259">
        <f t="shared" si="7"/>
        <v>23</v>
      </c>
      <c r="O39" s="305"/>
      <c r="P39" s="479">
        <v>108</v>
      </c>
      <c r="Q39" s="254">
        <f t="shared" si="1"/>
        <v>18</v>
      </c>
      <c r="R39" s="247">
        <f t="shared" si="6"/>
        <v>126</v>
      </c>
      <c r="S39" s="451" t="s">
        <v>297</v>
      </c>
      <c r="T39" s="453"/>
      <c r="U39" s="1">
        <f t="shared" si="0"/>
        <v>102</v>
      </c>
      <c r="V39" s="1">
        <f>U39-32</f>
        <v>70</v>
      </c>
      <c r="W39" s="450">
        <f t="shared" si="3"/>
        <v>210</v>
      </c>
      <c r="Z39" s="368">
        <f t="shared" si="4"/>
        <v>102</v>
      </c>
      <c r="AA39" s="1">
        <v>6</v>
      </c>
      <c r="AB39" s="1">
        <v>24</v>
      </c>
      <c r="AC39" s="1">
        <v>54</v>
      </c>
    </row>
    <row r="40" spans="1:29" s="346" customFormat="1" ht="17.25" thickTop="1" thickBot="1" x14ac:dyDescent="0.3">
      <c r="A40" s="389" t="s">
        <v>41</v>
      </c>
      <c r="B40" s="373" t="s">
        <v>19</v>
      </c>
      <c r="C40" s="374"/>
      <c r="D40" s="375"/>
      <c r="E40" s="376"/>
      <c r="F40" s="377"/>
      <c r="G40" s="377"/>
      <c r="H40" s="377"/>
      <c r="I40" s="386">
        <f t="shared" si="8"/>
        <v>0</v>
      </c>
      <c r="J40" s="379"/>
      <c r="K40" s="380"/>
      <c r="L40" s="381"/>
      <c r="M40" s="380"/>
      <c r="N40" s="347">
        <f t="shared" si="7"/>
        <v>0</v>
      </c>
      <c r="O40" s="419"/>
      <c r="P40" s="388"/>
      <c r="Q40" s="344">
        <f t="shared" si="1"/>
        <v>-51</v>
      </c>
      <c r="R40" s="385">
        <f t="shared" si="6"/>
        <v>-51</v>
      </c>
      <c r="S40" s="454"/>
      <c r="T40" s="455"/>
      <c r="U40" s="346">
        <f t="shared" si="0"/>
        <v>-289</v>
      </c>
      <c r="W40" s="450">
        <f t="shared" si="3"/>
        <v>0</v>
      </c>
      <c r="Z40" s="368"/>
    </row>
    <row r="41" spans="1:29" s="1" customFormat="1" ht="48.75" thickTop="1" thickBot="1" x14ac:dyDescent="0.3">
      <c r="A41" s="314">
        <v>6</v>
      </c>
      <c r="B41" s="321" t="s">
        <v>20</v>
      </c>
      <c r="C41" s="72" t="s">
        <v>57</v>
      </c>
      <c r="D41" s="73" t="s">
        <v>102</v>
      </c>
      <c r="E41" s="96" t="s">
        <v>148</v>
      </c>
      <c r="F41" s="75">
        <v>16</v>
      </c>
      <c r="G41" s="75" t="s">
        <v>143</v>
      </c>
      <c r="H41" s="75">
        <v>3</v>
      </c>
      <c r="I41" s="77">
        <f t="shared" si="8"/>
        <v>19</v>
      </c>
      <c r="J41" s="212" t="s">
        <v>308</v>
      </c>
      <c r="K41" s="213">
        <v>19</v>
      </c>
      <c r="L41" s="204" t="s">
        <v>143</v>
      </c>
      <c r="M41" s="213">
        <v>3</v>
      </c>
      <c r="N41" s="205">
        <f t="shared" si="7"/>
        <v>22</v>
      </c>
      <c r="O41" s="214"/>
      <c r="P41" s="347">
        <v>36</v>
      </c>
      <c r="Q41" s="254">
        <f t="shared" si="1"/>
        <v>15</v>
      </c>
      <c r="R41" s="247">
        <f t="shared" si="6"/>
        <v>51</v>
      </c>
      <c r="S41" s="456"/>
      <c r="T41" s="456"/>
      <c r="U41" s="1">
        <f t="shared" si="0"/>
        <v>85</v>
      </c>
      <c r="V41" s="348">
        <f>U41+27</f>
        <v>112</v>
      </c>
      <c r="W41" s="450">
        <f t="shared" si="3"/>
        <v>121</v>
      </c>
      <c r="Z41" s="368">
        <f t="shared" si="4"/>
        <v>85</v>
      </c>
      <c r="AA41" s="1">
        <v>5</v>
      </c>
      <c r="AB41" s="1">
        <v>20</v>
      </c>
      <c r="AC41" s="1">
        <v>45</v>
      </c>
    </row>
    <row r="42" spans="1:29" s="1" customFormat="1" ht="48.75" thickTop="1" thickBot="1" x14ac:dyDescent="0.3">
      <c r="A42" s="315">
        <v>7</v>
      </c>
      <c r="B42" s="326" t="s">
        <v>21</v>
      </c>
      <c r="C42" s="79" t="s">
        <v>7</v>
      </c>
      <c r="D42" s="80" t="s">
        <v>102</v>
      </c>
      <c r="E42" s="97" t="s">
        <v>150</v>
      </c>
      <c r="F42" s="82">
        <v>15</v>
      </c>
      <c r="G42" s="82" t="s">
        <v>246</v>
      </c>
      <c r="H42" s="82">
        <v>5</v>
      </c>
      <c r="I42" s="98">
        <f t="shared" si="8"/>
        <v>20</v>
      </c>
      <c r="J42" s="215" t="s">
        <v>309</v>
      </c>
      <c r="K42" s="216">
        <v>18</v>
      </c>
      <c r="L42" s="217" t="s">
        <v>273</v>
      </c>
      <c r="M42" s="216">
        <v>5</v>
      </c>
      <c r="N42" s="218">
        <f>K42+M42</f>
        <v>23</v>
      </c>
      <c r="O42" s="219"/>
      <c r="P42" s="347">
        <v>45</v>
      </c>
      <c r="Q42" s="254">
        <f t="shared" si="1"/>
        <v>18</v>
      </c>
      <c r="R42" s="247">
        <f t="shared" si="6"/>
        <v>63</v>
      </c>
      <c r="S42" s="457"/>
      <c r="T42" s="457"/>
      <c r="U42" s="1">
        <f t="shared" si="0"/>
        <v>102</v>
      </c>
      <c r="V42" s="348">
        <f>U42+6</f>
        <v>108</v>
      </c>
      <c r="W42" s="450">
        <f t="shared" si="3"/>
        <v>147</v>
      </c>
      <c r="Z42" s="368">
        <f t="shared" si="4"/>
        <v>102</v>
      </c>
      <c r="AA42" s="1">
        <v>6</v>
      </c>
      <c r="AB42" s="1">
        <v>24</v>
      </c>
      <c r="AC42" s="1">
        <v>54</v>
      </c>
    </row>
    <row r="43" spans="1:29" s="1" customFormat="1" ht="48.75" thickTop="1" thickBot="1" x14ac:dyDescent="0.3">
      <c r="A43" s="315">
        <v>8</v>
      </c>
      <c r="B43" s="326" t="s">
        <v>22</v>
      </c>
      <c r="C43" s="79" t="s">
        <v>7</v>
      </c>
      <c r="D43" s="80" t="s">
        <v>102</v>
      </c>
      <c r="E43" s="97" t="s">
        <v>192</v>
      </c>
      <c r="F43" s="82">
        <v>12</v>
      </c>
      <c r="G43" s="82" t="s">
        <v>193</v>
      </c>
      <c r="H43" s="82">
        <v>7</v>
      </c>
      <c r="I43" s="84">
        <f t="shared" si="8"/>
        <v>19</v>
      </c>
      <c r="J43" s="215" t="s">
        <v>310</v>
      </c>
      <c r="K43" s="216">
        <v>15</v>
      </c>
      <c r="L43" s="217" t="s">
        <v>353</v>
      </c>
      <c r="M43" s="216">
        <v>4</v>
      </c>
      <c r="N43" s="218">
        <f t="shared" si="7"/>
        <v>19</v>
      </c>
      <c r="O43" s="219"/>
      <c r="P43" s="347">
        <v>54</v>
      </c>
      <c r="Q43" s="254">
        <f t="shared" si="1"/>
        <v>6</v>
      </c>
      <c r="R43" s="247">
        <f t="shared" si="6"/>
        <v>60</v>
      </c>
      <c r="S43" s="457"/>
      <c r="T43" s="457"/>
      <c r="U43" s="1">
        <f t="shared" si="0"/>
        <v>34</v>
      </c>
      <c r="V43" s="348">
        <f>U43+24</f>
        <v>58</v>
      </c>
      <c r="W43" s="450">
        <f t="shared" si="3"/>
        <v>157</v>
      </c>
      <c r="Z43" s="368">
        <f t="shared" si="4"/>
        <v>103</v>
      </c>
      <c r="AA43" s="1">
        <v>5</v>
      </c>
      <c r="AB43" s="1">
        <v>20</v>
      </c>
      <c r="AC43" s="1">
        <v>72</v>
      </c>
    </row>
    <row r="44" spans="1:29" s="1" customFormat="1" ht="48.75" thickTop="1" thickBot="1" x14ac:dyDescent="0.25">
      <c r="A44" s="316">
        <v>9</v>
      </c>
      <c r="B44" s="322" t="s">
        <v>96</v>
      </c>
      <c r="C44" s="90" t="s">
        <v>7</v>
      </c>
      <c r="D44" s="91" t="s">
        <v>102</v>
      </c>
      <c r="E44" s="99" t="s">
        <v>149</v>
      </c>
      <c r="F44" s="93">
        <v>14</v>
      </c>
      <c r="G44" s="93" t="s">
        <v>231</v>
      </c>
      <c r="H44" s="100">
        <v>5</v>
      </c>
      <c r="I44" s="95">
        <f t="shared" si="8"/>
        <v>19</v>
      </c>
      <c r="J44" s="220" t="s">
        <v>311</v>
      </c>
      <c r="K44" s="221">
        <v>17</v>
      </c>
      <c r="L44" s="221" t="s">
        <v>231</v>
      </c>
      <c r="M44" s="221">
        <v>5</v>
      </c>
      <c r="N44" s="210">
        <f t="shared" si="7"/>
        <v>22</v>
      </c>
      <c r="O44" s="222"/>
      <c r="P44" s="347">
        <v>36</v>
      </c>
      <c r="Q44" s="254">
        <f t="shared" si="1"/>
        <v>15</v>
      </c>
      <c r="R44" s="247">
        <f t="shared" si="6"/>
        <v>51</v>
      </c>
      <c r="S44" s="458"/>
      <c r="T44" s="458"/>
      <c r="U44" s="1">
        <f t="shared" si="0"/>
        <v>85</v>
      </c>
      <c r="V44" s="348">
        <f>U44+15</f>
        <v>100</v>
      </c>
      <c r="W44" s="450">
        <f t="shared" si="3"/>
        <v>121</v>
      </c>
      <c r="Z44" s="368">
        <f t="shared" si="4"/>
        <v>85</v>
      </c>
      <c r="AA44" s="1">
        <v>5</v>
      </c>
      <c r="AB44" s="1">
        <v>20</v>
      </c>
      <c r="AC44" s="1">
        <v>45</v>
      </c>
    </row>
    <row r="45" spans="1:29" s="428" customFormat="1" ht="17.25" thickTop="1" thickBot="1" x14ac:dyDescent="0.25">
      <c r="A45" s="389" t="s">
        <v>44</v>
      </c>
      <c r="B45" s="390" t="s">
        <v>66</v>
      </c>
      <c r="C45" s="391"/>
      <c r="D45" s="392"/>
      <c r="E45" s="402"/>
      <c r="F45" s="403"/>
      <c r="G45" s="403"/>
      <c r="H45" s="403"/>
      <c r="I45" s="386">
        <f t="shared" si="8"/>
        <v>0</v>
      </c>
      <c r="J45" s="404"/>
      <c r="K45" s="405"/>
      <c r="L45" s="427"/>
      <c r="M45" s="405"/>
      <c r="N45" s="347">
        <f t="shared" si="7"/>
        <v>0</v>
      </c>
      <c r="O45" s="387"/>
      <c r="P45" s="388"/>
      <c r="Q45" s="344">
        <f t="shared" si="1"/>
        <v>-51</v>
      </c>
      <c r="R45" s="385">
        <f t="shared" si="6"/>
        <v>-51</v>
      </c>
      <c r="S45" s="454"/>
      <c r="T45" s="459"/>
      <c r="U45" s="346">
        <f t="shared" si="0"/>
        <v>-289</v>
      </c>
      <c r="W45" s="450">
        <f t="shared" si="3"/>
        <v>0</v>
      </c>
      <c r="Z45" s="368"/>
    </row>
    <row r="46" spans="1:29" s="1" customFormat="1" ht="48.75" thickTop="1" thickBot="1" x14ac:dyDescent="0.25">
      <c r="A46" s="71">
        <v>10</v>
      </c>
      <c r="B46" s="72" t="s">
        <v>23</v>
      </c>
      <c r="C46" s="72" t="s">
        <v>57</v>
      </c>
      <c r="D46" s="73" t="s">
        <v>103</v>
      </c>
      <c r="E46" s="96" t="s">
        <v>236</v>
      </c>
      <c r="F46" s="101">
        <v>19</v>
      </c>
      <c r="G46" s="101" t="s">
        <v>235</v>
      </c>
      <c r="H46" s="101">
        <v>3</v>
      </c>
      <c r="I46" s="77">
        <f t="shared" si="8"/>
        <v>22</v>
      </c>
      <c r="J46" s="354" t="s">
        <v>288</v>
      </c>
      <c r="K46" s="288">
        <v>19</v>
      </c>
      <c r="L46" s="251" t="s">
        <v>143</v>
      </c>
      <c r="M46" s="288">
        <v>3</v>
      </c>
      <c r="N46" s="252">
        <f t="shared" si="7"/>
        <v>22</v>
      </c>
      <c r="O46" s="253"/>
      <c r="P46" s="344">
        <v>72</v>
      </c>
      <c r="Q46" s="254">
        <f t="shared" si="1"/>
        <v>15</v>
      </c>
      <c r="R46" s="247">
        <f t="shared" si="6"/>
        <v>87</v>
      </c>
      <c r="S46" s="452"/>
      <c r="T46" s="452"/>
      <c r="U46" s="1">
        <f t="shared" si="0"/>
        <v>85</v>
      </c>
      <c r="V46" s="1">
        <f>U46+27</f>
        <v>112</v>
      </c>
      <c r="W46" s="450">
        <f t="shared" si="3"/>
        <v>157</v>
      </c>
      <c r="Z46" s="368">
        <f t="shared" si="4"/>
        <v>85</v>
      </c>
      <c r="AA46" s="1">
        <v>5</v>
      </c>
      <c r="AB46" s="1">
        <v>20</v>
      </c>
      <c r="AC46" s="1">
        <v>45</v>
      </c>
    </row>
    <row r="47" spans="1:29" s="1" customFormat="1" ht="48.75" customHeight="1" thickTop="1" thickBot="1" x14ac:dyDescent="0.25">
      <c r="A47" s="78">
        <v>11</v>
      </c>
      <c r="B47" s="79" t="s">
        <v>25</v>
      </c>
      <c r="C47" s="79" t="s">
        <v>7</v>
      </c>
      <c r="D47" s="80" t="s">
        <v>103</v>
      </c>
      <c r="E47" s="102" t="s">
        <v>260</v>
      </c>
      <c r="F47" s="103">
        <v>17</v>
      </c>
      <c r="G47" s="103" t="s">
        <v>245</v>
      </c>
      <c r="H47" s="103">
        <v>5</v>
      </c>
      <c r="I47" s="84">
        <f t="shared" si="8"/>
        <v>22</v>
      </c>
      <c r="J47" s="355" t="s">
        <v>289</v>
      </c>
      <c r="K47" s="284">
        <v>17</v>
      </c>
      <c r="L47" s="289" t="s">
        <v>202</v>
      </c>
      <c r="M47" s="284">
        <v>5</v>
      </c>
      <c r="N47" s="285">
        <f t="shared" si="7"/>
        <v>22</v>
      </c>
      <c r="O47" s="290"/>
      <c r="P47" s="345">
        <v>72</v>
      </c>
      <c r="Q47" s="254">
        <f t="shared" si="1"/>
        <v>15</v>
      </c>
      <c r="R47" s="247">
        <f t="shared" si="6"/>
        <v>87</v>
      </c>
      <c r="S47" s="451"/>
      <c r="T47" s="451"/>
      <c r="U47" s="1">
        <f t="shared" si="0"/>
        <v>85</v>
      </c>
      <c r="V47" s="1">
        <f>U47+27</f>
        <v>112</v>
      </c>
      <c r="W47" s="450">
        <f t="shared" si="3"/>
        <v>157</v>
      </c>
      <c r="Z47" s="368">
        <f t="shared" si="4"/>
        <v>85</v>
      </c>
      <c r="AA47" s="1">
        <v>5</v>
      </c>
      <c r="AB47" s="1">
        <v>20</v>
      </c>
      <c r="AC47" s="1">
        <v>45</v>
      </c>
    </row>
    <row r="48" spans="1:29" s="1" customFormat="1" ht="39.75" thickTop="1" thickBot="1" x14ac:dyDescent="0.25">
      <c r="A48" s="315">
        <v>12</v>
      </c>
      <c r="B48" s="324" t="s">
        <v>26</v>
      </c>
      <c r="C48" s="79" t="s">
        <v>7</v>
      </c>
      <c r="D48" s="80" t="s">
        <v>103</v>
      </c>
      <c r="E48" s="105" t="s">
        <v>251</v>
      </c>
      <c r="F48" s="82">
        <v>20</v>
      </c>
      <c r="G48" s="82" t="s">
        <v>199</v>
      </c>
      <c r="H48" s="82">
        <v>6</v>
      </c>
      <c r="I48" s="84">
        <f t="shared" si="8"/>
        <v>26</v>
      </c>
      <c r="J48" s="283" t="s">
        <v>303</v>
      </c>
      <c r="K48" s="291">
        <v>17</v>
      </c>
      <c r="L48" s="289" t="s">
        <v>201</v>
      </c>
      <c r="M48" s="291">
        <v>6</v>
      </c>
      <c r="N48" s="285">
        <f t="shared" si="7"/>
        <v>23</v>
      </c>
      <c r="O48" s="286"/>
      <c r="P48" s="345">
        <v>90</v>
      </c>
      <c r="Q48" s="254">
        <f t="shared" si="1"/>
        <v>18</v>
      </c>
      <c r="R48" s="247">
        <f t="shared" si="6"/>
        <v>108</v>
      </c>
      <c r="S48" s="451" t="s">
        <v>304</v>
      </c>
      <c r="T48" s="451"/>
      <c r="U48" s="1">
        <f t="shared" si="0"/>
        <v>102</v>
      </c>
      <c r="V48" s="346">
        <f>U48-54</f>
        <v>48</v>
      </c>
      <c r="W48" s="450">
        <f t="shared" si="3"/>
        <v>192</v>
      </c>
      <c r="Z48" s="368">
        <f t="shared" si="4"/>
        <v>102</v>
      </c>
      <c r="AA48" s="1">
        <v>6</v>
      </c>
      <c r="AB48" s="1">
        <v>24</v>
      </c>
      <c r="AC48" s="1">
        <v>54</v>
      </c>
    </row>
    <row r="49" spans="1:29" s="369" customFormat="1" ht="17.25" thickTop="1" thickBot="1" x14ac:dyDescent="0.3">
      <c r="A49" s="372" t="s">
        <v>58</v>
      </c>
      <c r="B49" s="373" t="s">
        <v>67</v>
      </c>
      <c r="C49" s="374"/>
      <c r="D49" s="375"/>
      <c r="E49" s="422"/>
      <c r="F49" s="423"/>
      <c r="G49" s="423"/>
      <c r="H49" s="423"/>
      <c r="I49" s="386">
        <f t="shared" si="8"/>
        <v>0</v>
      </c>
      <c r="J49" s="424"/>
      <c r="K49" s="425"/>
      <c r="L49" s="381"/>
      <c r="M49" s="425"/>
      <c r="N49" s="347">
        <f t="shared" si="7"/>
        <v>0</v>
      </c>
      <c r="O49" s="426"/>
      <c r="P49" s="388"/>
      <c r="Q49" s="344">
        <f t="shared" si="1"/>
        <v>-51</v>
      </c>
      <c r="R49" s="385">
        <f t="shared" si="6"/>
        <v>-51</v>
      </c>
      <c r="S49" s="454"/>
      <c r="T49" s="460"/>
      <c r="U49" s="346">
        <f t="shared" si="0"/>
        <v>-289</v>
      </c>
      <c r="W49" s="450">
        <f t="shared" si="3"/>
        <v>0</v>
      </c>
      <c r="Z49" s="368"/>
    </row>
    <row r="50" spans="1:29" ht="33" thickTop="1" thickBot="1" x14ac:dyDescent="0.3">
      <c r="A50" s="71">
        <v>13</v>
      </c>
      <c r="B50" s="72" t="s">
        <v>27</v>
      </c>
      <c r="C50" s="72" t="s">
        <v>56</v>
      </c>
      <c r="D50" s="73" t="s">
        <v>104</v>
      </c>
      <c r="E50" s="106" t="s">
        <v>210</v>
      </c>
      <c r="F50" s="107">
        <v>20</v>
      </c>
      <c r="G50" s="107" t="s">
        <v>218</v>
      </c>
      <c r="H50" s="107">
        <v>5</v>
      </c>
      <c r="I50" s="77">
        <f t="shared" si="8"/>
        <v>25</v>
      </c>
      <c r="J50" s="202" t="s">
        <v>270</v>
      </c>
      <c r="K50" s="203">
        <v>20</v>
      </c>
      <c r="L50" s="204" t="s">
        <v>144</v>
      </c>
      <c r="M50" s="203">
        <v>1</v>
      </c>
      <c r="N50" s="205">
        <f t="shared" si="7"/>
        <v>21</v>
      </c>
      <c r="O50" s="206"/>
      <c r="P50" s="344">
        <v>144</v>
      </c>
      <c r="Q50" s="254">
        <f t="shared" si="1"/>
        <v>12</v>
      </c>
      <c r="R50" s="247">
        <f t="shared" si="6"/>
        <v>156</v>
      </c>
      <c r="S50" s="456" t="s">
        <v>271</v>
      </c>
      <c r="T50" s="461" t="s">
        <v>271</v>
      </c>
      <c r="U50" s="348">
        <f t="shared" si="0"/>
        <v>68</v>
      </c>
      <c r="V50">
        <f>U50-12</f>
        <v>56</v>
      </c>
      <c r="W50" s="450">
        <f t="shared" si="3"/>
        <v>212</v>
      </c>
      <c r="Z50" s="368">
        <f t="shared" si="4"/>
        <v>68</v>
      </c>
      <c r="AA50">
        <v>4</v>
      </c>
      <c r="AB50">
        <v>16</v>
      </c>
      <c r="AC50">
        <v>36</v>
      </c>
    </row>
    <row r="51" spans="1:29" ht="61.5" thickTop="1" thickBot="1" x14ac:dyDescent="0.3">
      <c r="A51" s="316">
        <v>14</v>
      </c>
      <c r="B51" s="90" t="s">
        <v>28</v>
      </c>
      <c r="C51" s="90" t="s">
        <v>7</v>
      </c>
      <c r="D51" s="91" t="s">
        <v>104</v>
      </c>
      <c r="E51" s="108" t="s">
        <v>211</v>
      </c>
      <c r="F51" s="109">
        <v>19</v>
      </c>
      <c r="G51" s="109">
        <v>0</v>
      </c>
      <c r="H51" s="109">
        <v>0</v>
      </c>
      <c r="I51" s="95">
        <f t="shared" si="8"/>
        <v>19</v>
      </c>
      <c r="J51" s="207" t="s">
        <v>272</v>
      </c>
      <c r="K51" s="208">
        <v>19</v>
      </c>
      <c r="L51" s="209">
        <v>0</v>
      </c>
      <c r="M51" s="208">
        <v>0</v>
      </c>
      <c r="N51" s="210">
        <f t="shared" si="7"/>
        <v>19</v>
      </c>
      <c r="O51" s="211" t="s">
        <v>212</v>
      </c>
      <c r="P51" s="479">
        <v>32</v>
      </c>
      <c r="Q51" s="254">
        <f t="shared" si="1"/>
        <v>6</v>
      </c>
      <c r="R51" s="247">
        <f t="shared" si="6"/>
        <v>38</v>
      </c>
      <c r="S51" s="458"/>
      <c r="T51" s="462"/>
      <c r="U51" s="1">
        <f t="shared" si="0"/>
        <v>34</v>
      </c>
      <c r="W51" s="450">
        <f t="shared" si="3"/>
        <v>66</v>
      </c>
      <c r="Z51" s="368">
        <f t="shared" si="4"/>
        <v>34</v>
      </c>
      <c r="AA51">
        <v>2</v>
      </c>
      <c r="AB51">
        <v>8</v>
      </c>
      <c r="AC51">
        <v>18</v>
      </c>
    </row>
    <row r="52" spans="1:29" s="346" customFormat="1" ht="17.25" thickTop="1" thickBot="1" x14ac:dyDescent="0.3">
      <c r="A52" s="389" t="s">
        <v>59</v>
      </c>
      <c r="B52" s="373" t="s">
        <v>68</v>
      </c>
      <c r="D52" s="375"/>
      <c r="E52" s="376"/>
      <c r="F52" s="377"/>
      <c r="G52" s="377"/>
      <c r="H52" s="377"/>
      <c r="I52" s="386">
        <f t="shared" si="8"/>
        <v>0</v>
      </c>
      <c r="J52" s="421"/>
      <c r="K52" s="380"/>
      <c r="L52" s="381"/>
      <c r="M52" s="380"/>
      <c r="N52" s="347">
        <f t="shared" si="7"/>
        <v>0</v>
      </c>
      <c r="O52" s="419"/>
      <c r="P52" s="388"/>
      <c r="Q52" s="344">
        <f t="shared" si="1"/>
        <v>-51</v>
      </c>
      <c r="R52" s="385">
        <f t="shared" si="6"/>
        <v>-51</v>
      </c>
      <c r="S52" s="454"/>
      <c r="T52" s="455"/>
      <c r="U52" s="346">
        <f t="shared" si="0"/>
        <v>-289</v>
      </c>
      <c r="W52" s="450">
        <f t="shared" si="3"/>
        <v>0</v>
      </c>
      <c r="Z52" s="368"/>
    </row>
    <row r="53" spans="1:29" s="1" customFormat="1" ht="96" thickTop="1" thickBot="1" x14ac:dyDescent="0.3">
      <c r="A53" s="110">
        <v>15</v>
      </c>
      <c r="B53" s="111" t="s">
        <v>31</v>
      </c>
      <c r="C53" s="111" t="s">
        <v>57</v>
      </c>
      <c r="D53" s="112" t="s">
        <v>99</v>
      </c>
      <c r="E53" s="113" t="s">
        <v>151</v>
      </c>
      <c r="F53" s="114">
        <v>17</v>
      </c>
      <c r="G53" s="114" t="s">
        <v>143</v>
      </c>
      <c r="H53" s="114">
        <v>3</v>
      </c>
      <c r="I53" s="77">
        <f t="shared" si="8"/>
        <v>20</v>
      </c>
      <c r="J53" s="223" t="s">
        <v>274</v>
      </c>
      <c r="K53" s="224">
        <v>17</v>
      </c>
      <c r="L53" s="225" t="s">
        <v>143</v>
      </c>
      <c r="M53" s="213">
        <v>3</v>
      </c>
      <c r="N53" s="226">
        <f t="shared" si="7"/>
        <v>20</v>
      </c>
      <c r="O53" s="217"/>
      <c r="P53" s="480">
        <v>54</v>
      </c>
      <c r="Q53" s="254">
        <f t="shared" si="1"/>
        <v>9</v>
      </c>
      <c r="R53" s="247">
        <f t="shared" si="6"/>
        <v>63</v>
      </c>
      <c r="S53" s="463" t="s">
        <v>275</v>
      </c>
      <c r="T53" s="464"/>
      <c r="U53" s="1">
        <f t="shared" si="0"/>
        <v>51</v>
      </c>
      <c r="V53" s="1">
        <f>U53+50+42</f>
        <v>143</v>
      </c>
      <c r="W53" s="450">
        <f t="shared" si="3"/>
        <v>197</v>
      </c>
      <c r="Y53" s="1">
        <v>92</v>
      </c>
      <c r="Z53" s="368">
        <f t="shared" si="4"/>
        <v>143</v>
      </c>
      <c r="AA53" s="1">
        <v>3</v>
      </c>
      <c r="AB53" s="1">
        <v>12</v>
      </c>
      <c r="AC53" s="1">
        <v>27</v>
      </c>
    </row>
    <row r="54" spans="1:29" s="1" customFormat="1" ht="64.5" thickTop="1" thickBot="1" x14ac:dyDescent="0.3">
      <c r="A54" s="115">
        <v>16</v>
      </c>
      <c r="B54" s="116" t="s">
        <v>29</v>
      </c>
      <c r="C54" s="116" t="s">
        <v>7</v>
      </c>
      <c r="D54" s="117" t="s">
        <v>99</v>
      </c>
      <c r="E54" s="118" t="s">
        <v>254</v>
      </c>
      <c r="F54" s="119">
        <v>23</v>
      </c>
      <c r="G54" s="119"/>
      <c r="H54" s="119">
        <v>0</v>
      </c>
      <c r="I54" s="84">
        <f t="shared" si="8"/>
        <v>23</v>
      </c>
      <c r="J54" s="227" t="s">
        <v>276</v>
      </c>
      <c r="K54" s="228">
        <v>23</v>
      </c>
      <c r="L54" s="229"/>
      <c r="M54" s="230">
        <v>0</v>
      </c>
      <c r="N54" s="231">
        <f t="shared" si="7"/>
        <v>23</v>
      </c>
      <c r="O54" s="232"/>
      <c r="P54" s="481">
        <v>78</v>
      </c>
      <c r="Q54" s="254">
        <f t="shared" si="1"/>
        <v>18</v>
      </c>
      <c r="R54" s="247">
        <f t="shared" si="6"/>
        <v>96</v>
      </c>
      <c r="S54" s="463" t="s">
        <v>275</v>
      </c>
      <c r="T54" s="465"/>
      <c r="U54" s="1">
        <f t="shared" si="0"/>
        <v>102</v>
      </c>
      <c r="V54" s="1">
        <f>U54+10+7</f>
        <v>119</v>
      </c>
      <c r="W54" s="450">
        <f t="shared" si="3"/>
        <v>197</v>
      </c>
      <c r="Y54" s="1">
        <v>17</v>
      </c>
      <c r="Z54" s="368">
        <f t="shared" si="4"/>
        <v>119</v>
      </c>
      <c r="AA54" s="1">
        <v>6</v>
      </c>
      <c r="AB54" s="1">
        <v>24</v>
      </c>
      <c r="AC54" s="1">
        <v>54</v>
      </c>
    </row>
    <row r="55" spans="1:29" s="1" customFormat="1" ht="48.75" thickTop="1" thickBot="1" x14ac:dyDescent="0.3">
      <c r="A55" s="115">
        <v>17</v>
      </c>
      <c r="B55" s="116" t="s">
        <v>30</v>
      </c>
      <c r="C55" s="116" t="s">
        <v>7</v>
      </c>
      <c r="D55" s="117" t="s">
        <v>99</v>
      </c>
      <c r="E55" s="120" t="s">
        <v>152</v>
      </c>
      <c r="F55" s="119">
        <v>17</v>
      </c>
      <c r="G55" s="121" t="s">
        <v>247</v>
      </c>
      <c r="H55" s="119">
        <v>5</v>
      </c>
      <c r="I55" s="84">
        <f t="shared" si="8"/>
        <v>22</v>
      </c>
      <c r="J55" s="227" t="s">
        <v>277</v>
      </c>
      <c r="K55" s="228">
        <v>17</v>
      </c>
      <c r="L55" s="233" t="s">
        <v>188</v>
      </c>
      <c r="M55" s="228">
        <v>5</v>
      </c>
      <c r="N55" s="231">
        <f t="shared" si="7"/>
        <v>22</v>
      </c>
      <c r="O55" s="232"/>
      <c r="P55" s="481">
        <v>90</v>
      </c>
      <c r="Q55" s="254">
        <f t="shared" si="1"/>
        <v>15</v>
      </c>
      <c r="R55" s="247">
        <f t="shared" si="6"/>
        <v>105</v>
      </c>
      <c r="S55" s="466" t="s">
        <v>278</v>
      </c>
      <c r="T55" s="465"/>
      <c r="U55" s="1">
        <f t="shared" si="0"/>
        <v>85</v>
      </c>
      <c r="V55" s="1">
        <f>U55+21</f>
        <v>106</v>
      </c>
      <c r="W55" s="450">
        <f t="shared" si="3"/>
        <v>196</v>
      </c>
      <c r="Y55" s="1">
        <v>21</v>
      </c>
      <c r="Z55" s="368">
        <f t="shared" si="4"/>
        <v>106</v>
      </c>
      <c r="AA55" s="1">
        <v>5</v>
      </c>
      <c r="AB55" s="1">
        <v>20</v>
      </c>
      <c r="AC55" s="1">
        <v>45</v>
      </c>
    </row>
    <row r="56" spans="1:29" s="1" customFormat="1" ht="33" thickTop="1" thickBot="1" x14ac:dyDescent="0.3">
      <c r="A56" s="89">
        <v>18</v>
      </c>
      <c r="B56" s="90" t="s">
        <v>76</v>
      </c>
      <c r="C56" s="90" t="s">
        <v>7</v>
      </c>
      <c r="D56" s="91" t="s">
        <v>99</v>
      </c>
      <c r="E56" s="99" t="s">
        <v>255</v>
      </c>
      <c r="F56" s="93">
        <v>10</v>
      </c>
      <c r="G56" s="69" t="s">
        <v>253</v>
      </c>
      <c r="H56" s="93">
        <v>12</v>
      </c>
      <c r="I56" s="95">
        <f t="shared" si="8"/>
        <v>22</v>
      </c>
      <c r="J56" s="234" t="s">
        <v>279</v>
      </c>
      <c r="K56" s="221">
        <v>10</v>
      </c>
      <c r="L56" s="209" t="s">
        <v>253</v>
      </c>
      <c r="M56" s="221">
        <v>12</v>
      </c>
      <c r="N56" s="235">
        <f t="shared" si="7"/>
        <v>22</v>
      </c>
      <c r="O56" s="232"/>
      <c r="P56" s="482">
        <v>106</v>
      </c>
      <c r="Q56" s="254">
        <f t="shared" si="1"/>
        <v>15</v>
      </c>
      <c r="R56" s="247">
        <f t="shared" si="6"/>
        <v>121</v>
      </c>
      <c r="S56" s="466" t="s">
        <v>278</v>
      </c>
      <c r="T56" s="467"/>
      <c r="U56" s="1">
        <f t="shared" si="0"/>
        <v>85</v>
      </c>
      <c r="V56" s="1">
        <f>U56+7</f>
        <v>92</v>
      </c>
      <c r="W56" s="450">
        <f t="shared" si="3"/>
        <v>198</v>
      </c>
      <c r="Y56" s="1">
        <v>7</v>
      </c>
      <c r="Z56" s="368">
        <f t="shared" si="4"/>
        <v>92</v>
      </c>
      <c r="AA56" s="1">
        <v>5</v>
      </c>
      <c r="AB56" s="1">
        <v>20</v>
      </c>
      <c r="AC56" s="1">
        <v>45</v>
      </c>
    </row>
    <row r="57" spans="1:29" s="346" customFormat="1" ht="17.25" thickTop="1" thickBot="1" x14ac:dyDescent="0.3">
      <c r="A57" s="372" t="s">
        <v>60</v>
      </c>
      <c r="B57" s="373" t="s">
        <v>32</v>
      </c>
      <c r="C57" s="374"/>
      <c r="D57" s="375"/>
      <c r="E57" s="376"/>
      <c r="F57" s="377"/>
      <c r="G57" s="377"/>
      <c r="H57" s="377"/>
      <c r="I57" s="386">
        <f t="shared" si="8"/>
        <v>0</v>
      </c>
      <c r="J57" s="379"/>
      <c r="K57" s="380"/>
      <c r="L57" s="381"/>
      <c r="M57" s="380"/>
      <c r="N57" s="347">
        <f t="shared" si="7"/>
        <v>0</v>
      </c>
      <c r="O57" s="419"/>
      <c r="P57" s="420"/>
      <c r="Q57" s="344">
        <f t="shared" si="1"/>
        <v>-51</v>
      </c>
      <c r="R57" s="385">
        <f t="shared" si="6"/>
        <v>-51</v>
      </c>
      <c r="S57" s="454"/>
      <c r="T57" s="455"/>
      <c r="U57" s="346">
        <f t="shared" si="0"/>
        <v>-289</v>
      </c>
      <c r="W57" s="450">
        <f t="shared" si="3"/>
        <v>0</v>
      </c>
      <c r="Z57" s="368"/>
    </row>
    <row r="58" spans="1:29" s="1" customFormat="1" ht="101.1" customHeight="1" thickTop="1" thickBot="1" x14ac:dyDescent="0.25">
      <c r="A58" s="317">
        <v>19</v>
      </c>
      <c r="B58" s="111" t="s">
        <v>33</v>
      </c>
      <c r="C58" s="111"/>
      <c r="D58" s="112" t="s">
        <v>105</v>
      </c>
      <c r="E58" s="122" t="s">
        <v>153</v>
      </c>
      <c r="F58" s="123">
        <v>26</v>
      </c>
      <c r="G58" s="123"/>
      <c r="H58" s="123">
        <v>0</v>
      </c>
      <c r="I58" s="77">
        <f t="shared" si="8"/>
        <v>26</v>
      </c>
      <c r="J58" s="350" t="s">
        <v>329</v>
      </c>
      <c r="K58" s="261">
        <v>18</v>
      </c>
      <c r="L58" s="262"/>
      <c r="M58" s="263"/>
      <c r="N58" s="264">
        <f t="shared" si="7"/>
        <v>18</v>
      </c>
      <c r="O58" s="543"/>
      <c r="P58" s="483">
        <v>152</v>
      </c>
      <c r="Q58" s="254">
        <f t="shared" si="1"/>
        <v>3</v>
      </c>
      <c r="R58" s="247">
        <f t="shared" si="6"/>
        <v>155</v>
      </c>
      <c r="S58" s="468" t="s">
        <v>287</v>
      </c>
      <c r="T58" s="351" t="s">
        <v>327</v>
      </c>
      <c r="U58" s="346">
        <f t="shared" si="0"/>
        <v>17</v>
      </c>
      <c r="V58" s="1">
        <f>P58+U58</f>
        <v>169</v>
      </c>
      <c r="W58" s="450">
        <f t="shared" si="3"/>
        <v>193</v>
      </c>
      <c r="Y58" s="1">
        <v>24</v>
      </c>
      <c r="Z58" s="368">
        <f t="shared" si="4"/>
        <v>41</v>
      </c>
      <c r="AA58" s="1">
        <v>1</v>
      </c>
      <c r="AB58" s="1">
        <v>4</v>
      </c>
      <c r="AC58" s="1">
        <v>9</v>
      </c>
    </row>
    <row r="59" spans="1:29" s="1" customFormat="1" ht="96" thickTop="1" thickBot="1" x14ac:dyDescent="0.25">
      <c r="A59" s="316">
        <v>20</v>
      </c>
      <c r="B59" s="90" t="s">
        <v>34</v>
      </c>
      <c r="C59" s="90"/>
      <c r="D59" s="91" t="s">
        <v>105</v>
      </c>
      <c r="E59" s="124" t="s">
        <v>154</v>
      </c>
      <c r="F59" s="125">
        <v>21</v>
      </c>
      <c r="G59" s="125"/>
      <c r="H59" s="125">
        <v>0</v>
      </c>
      <c r="I59" s="95">
        <f t="shared" si="8"/>
        <v>21</v>
      </c>
      <c r="J59" s="265" t="s">
        <v>330</v>
      </c>
      <c r="K59" s="266">
        <v>22</v>
      </c>
      <c r="L59" s="267"/>
      <c r="M59" s="266"/>
      <c r="N59" s="268">
        <f t="shared" si="7"/>
        <v>22</v>
      </c>
      <c r="O59" s="543"/>
      <c r="P59" s="483">
        <v>67</v>
      </c>
      <c r="Q59" s="254">
        <f t="shared" si="1"/>
        <v>15</v>
      </c>
      <c r="R59" s="247">
        <f t="shared" si="6"/>
        <v>82</v>
      </c>
      <c r="S59" s="351" t="s">
        <v>287</v>
      </c>
      <c r="T59" s="351" t="s">
        <v>328</v>
      </c>
      <c r="U59" s="346">
        <f t="shared" si="0"/>
        <v>85</v>
      </c>
      <c r="V59" s="1">
        <f>P59+U59</f>
        <v>152</v>
      </c>
      <c r="W59" s="450">
        <f t="shared" si="3"/>
        <v>194</v>
      </c>
      <c r="Y59" s="1">
        <v>42</v>
      </c>
      <c r="Z59" s="368">
        <f t="shared" si="4"/>
        <v>127</v>
      </c>
      <c r="AA59" s="1">
        <v>5</v>
      </c>
      <c r="AB59" s="1">
        <v>20</v>
      </c>
      <c r="AC59" s="1">
        <v>45</v>
      </c>
    </row>
    <row r="60" spans="1:29" s="346" customFormat="1" ht="17.25" thickTop="1" thickBot="1" x14ac:dyDescent="0.3">
      <c r="A60" s="372" t="s">
        <v>61</v>
      </c>
      <c r="B60" s="373" t="s">
        <v>35</v>
      </c>
      <c r="C60" s="374"/>
      <c r="D60" s="375"/>
      <c r="E60" s="376"/>
      <c r="F60" s="377"/>
      <c r="G60" s="377"/>
      <c r="H60" s="377"/>
      <c r="I60" s="378">
        <f t="shared" si="8"/>
        <v>0</v>
      </c>
      <c r="J60" s="379"/>
      <c r="K60" s="380"/>
      <c r="L60" s="381"/>
      <c r="M60" s="380"/>
      <c r="N60" s="382">
        <f t="shared" si="7"/>
        <v>0</v>
      </c>
      <c r="O60" s="416"/>
      <c r="P60" s="417"/>
      <c r="Q60" s="344">
        <f t="shared" si="1"/>
        <v>-51</v>
      </c>
      <c r="R60" s="418">
        <f t="shared" si="6"/>
        <v>-51</v>
      </c>
      <c r="S60" s="454"/>
      <c r="T60" s="455"/>
      <c r="U60" s="346">
        <f t="shared" si="0"/>
        <v>-289</v>
      </c>
      <c r="W60" s="450">
        <f t="shared" si="3"/>
        <v>0</v>
      </c>
      <c r="Z60" s="368"/>
    </row>
    <row r="61" spans="1:29" s="1" customFormat="1" ht="80.25" thickTop="1" thickBot="1" x14ac:dyDescent="0.25">
      <c r="A61" s="110">
        <v>21</v>
      </c>
      <c r="B61" s="111" t="s">
        <v>36</v>
      </c>
      <c r="C61" s="111" t="s">
        <v>56</v>
      </c>
      <c r="D61" s="112" t="s">
        <v>106</v>
      </c>
      <c r="E61" s="96" t="s">
        <v>229</v>
      </c>
      <c r="F61" s="126">
        <v>18</v>
      </c>
      <c r="G61" s="126" t="s">
        <v>144</v>
      </c>
      <c r="H61" s="126">
        <v>1</v>
      </c>
      <c r="I61" s="77">
        <f t="shared" si="8"/>
        <v>19</v>
      </c>
      <c r="J61" s="236" t="s">
        <v>280</v>
      </c>
      <c r="K61" s="237">
        <v>21</v>
      </c>
      <c r="L61" s="225" t="s">
        <v>144</v>
      </c>
      <c r="M61" s="238">
        <v>1</v>
      </c>
      <c r="N61" s="205">
        <f t="shared" si="7"/>
        <v>22</v>
      </c>
      <c r="O61" s="241"/>
      <c r="P61" s="484">
        <v>132</v>
      </c>
      <c r="Q61" s="254">
        <f t="shared" si="1"/>
        <v>15</v>
      </c>
      <c r="R61" s="247">
        <f t="shared" si="6"/>
        <v>147</v>
      </c>
      <c r="S61" s="242" t="s">
        <v>281</v>
      </c>
      <c r="T61" s="242" t="s">
        <v>282</v>
      </c>
      <c r="U61" s="348">
        <f>(N61*17)-(17*17)-18</f>
        <v>67</v>
      </c>
      <c r="V61" s="1">
        <f>U61+P61</f>
        <v>199</v>
      </c>
      <c r="W61" s="450">
        <f t="shared" si="3"/>
        <v>190</v>
      </c>
      <c r="Z61" s="368">
        <f t="shared" si="4"/>
        <v>58</v>
      </c>
      <c r="AA61" s="1">
        <v>5</v>
      </c>
      <c r="AB61" s="1">
        <v>20</v>
      </c>
      <c r="AC61" s="1">
        <v>18</v>
      </c>
    </row>
    <row r="62" spans="1:29" s="1" customFormat="1" ht="65.25" thickTop="1" thickBot="1" x14ac:dyDescent="0.25">
      <c r="A62" s="89">
        <v>22</v>
      </c>
      <c r="B62" s="90" t="s">
        <v>37</v>
      </c>
      <c r="C62" s="90" t="s">
        <v>7</v>
      </c>
      <c r="D62" s="91" t="s">
        <v>106</v>
      </c>
      <c r="E62" s="99" t="s">
        <v>228</v>
      </c>
      <c r="F62" s="127">
        <v>18</v>
      </c>
      <c r="G62" s="127" t="s">
        <v>167</v>
      </c>
      <c r="H62" s="127">
        <v>5</v>
      </c>
      <c r="I62" s="77">
        <f t="shared" si="8"/>
        <v>23</v>
      </c>
      <c r="J62" s="239" t="s">
        <v>283</v>
      </c>
      <c r="K62" s="240">
        <v>15</v>
      </c>
      <c r="L62" s="209" t="s">
        <v>167</v>
      </c>
      <c r="M62" s="240">
        <v>5</v>
      </c>
      <c r="N62" s="210">
        <f t="shared" si="7"/>
        <v>20</v>
      </c>
      <c r="O62" s="243"/>
      <c r="P62" s="485">
        <v>157</v>
      </c>
      <c r="Q62" s="254">
        <f t="shared" si="1"/>
        <v>9</v>
      </c>
      <c r="R62" s="247">
        <f t="shared" si="6"/>
        <v>166</v>
      </c>
      <c r="S62" s="242" t="s">
        <v>284</v>
      </c>
      <c r="T62" s="244" t="s">
        <v>285</v>
      </c>
      <c r="U62" s="348">
        <f>(N62*17)-(17*17)-9</f>
        <v>42</v>
      </c>
      <c r="V62" s="1">
        <f>U62+P62</f>
        <v>199</v>
      </c>
      <c r="W62" s="450">
        <f t="shared" si="3"/>
        <v>181</v>
      </c>
      <c r="Z62" s="368">
        <f t="shared" si="4"/>
        <v>24</v>
      </c>
      <c r="AA62" s="1">
        <v>3</v>
      </c>
      <c r="AB62" s="1">
        <v>12</v>
      </c>
      <c r="AC62" s="1">
        <v>0</v>
      </c>
    </row>
    <row r="63" spans="1:29" s="368" customFormat="1" ht="17.25" thickTop="1" thickBot="1" x14ac:dyDescent="0.3">
      <c r="A63" s="372" t="s">
        <v>62</v>
      </c>
      <c r="B63" s="373" t="s">
        <v>69</v>
      </c>
      <c r="C63" s="373"/>
      <c r="D63" s="408"/>
      <c r="E63" s="409"/>
      <c r="F63" s="410"/>
      <c r="G63" s="410"/>
      <c r="H63" s="410"/>
      <c r="I63" s="386">
        <f t="shared" si="8"/>
        <v>0</v>
      </c>
      <c r="J63" s="411"/>
      <c r="K63" s="412"/>
      <c r="L63" s="413"/>
      <c r="M63" s="412"/>
      <c r="N63" s="347">
        <f t="shared" si="7"/>
        <v>0</v>
      </c>
      <c r="O63" s="415"/>
      <c r="P63" s="345"/>
      <c r="Q63" s="344">
        <f t="shared" si="1"/>
        <v>-51</v>
      </c>
      <c r="R63" s="385">
        <f t="shared" si="6"/>
        <v>-51</v>
      </c>
      <c r="S63" s="469"/>
      <c r="T63" s="470"/>
      <c r="U63" s="346">
        <f t="shared" si="0"/>
        <v>-289</v>
      </c>
      <c r="W63" s="450">
        <f t="shared" si="3"/>
        <v>0</v>
      </c>
    </row>
    <row r="64" spans="1:29" s="1" customFormat="1" ht="111.75" thickTop="1" thickBot="1" x14ac:dyDescent="0.3">
      <c r="A64" s="317">
        <v>23</v>
      </c>
      <c r="B64" s="325" t="s">
        <v>42</v>
      </c>
      <c r="C64" s="111" t="s">
        <v>7</v>
      </c>
      <c r="D64" s="128" t="s">
        <v>111</v>
      </c>
      <c r="E64" s="129" t="s">
        <v>242</v>
      </c>
      <c r="F64" s="130">
        <v>19</v>
      </c>
      <c r="G64" s="130" t="s">
        <v>156</v>
      </c>
      <c r="H64" s="130">
        <v>4</v>
      </c>
      <c r="I64" s="77">
        <f t="shared" si="8"/>
        <v>23</v>
      </c>
      <c r="J64" s="292" t="s">
        <v>305</v>
      </c>
      <c r="K64" s="293">
        <v>13</v>
      </c>
      <c r="L64" s="294" t="s">
        <v>156</v>
      </c>
      <c r="M64" s="295">
        <v>4</v>
      </c>
      <c r="N64" s="252">
        <f t="shared" si="7"/>
        <v>17</v>
      </c>
      <c r="O64" s="296"/>
      <c r="P64" s="347">
        <v>168</v>
      </c>
      <c r="Q64" s="254">
        <f t="shared" si="1"/>
        <v>0</v>
      </c>
      <c r="R64" s="247">
        <f t="shared" si="6"/>
        <v>168</v>
      </c>
      <c r="S64" s="297" t="s">
        <v>306</v>
      </c>
      <c r="T64" s="451"/>
      <c r="U64" s="1">
        <f t="shared" si="0"/>
        <v>0</v>
      </c>
      <c r="V64" s="1">
        <f>U64+P64</f>
        <v>168</v>
      </c>
      <c r="W64" s="450">
        <f t="shared" si="3"/>
        <v>168</v>
      </c>
      <c r="Z64" s="368">
        <f t="shared" si="4"/>
        <v>0</v>
      </c>
      <c r="AA64" s="1">
        <v>0</v>
      </c>
      <c r="AB64" s="1">
        <v>0</v>
      </c>
      <c r="AC64" s="1">
        <v>0</v>
      </c>
    </row>
    <row r="65" spans="1:29" s="1" customFormat="1" ht="71.099999999999994" customHeight="1" thickTop="1" thickBot="1" x14ac:dyDescent="0.3">
      <c r="A65" s="316">
        <v>24</v>
      </c>
      <c r="B65" s="322" t="s">
        <v>43</v>
      </c>
      <c r="C65" s="90" t="s">
        <v>7</v>
      </c>
      <c r="D65" s="131" t="s">
        <v>111</v>
      </c>
      <c r="E65" s="132" t="s">
        <v>243</v>
      </c>
      <c r="F65" s="94">
        <v>17</v>
      </c>
      <c r="G65" s="94" t="s">
        <v>181</v>
      </c>
      <c r="H65" s="94">
        <v>4</v>
      </c>
      <c r="I65" s="95">
        <f t="shared" si="8"/>
        <v>21</v>
      </c>
      <c r="J65" s="249" t="s">
        <v>316</v>
      </c>
      <c r="K65" s="298">
        <v>14</v>
      </c>
      <c r="L65" s="257" t="s">
        <v>181</v>
      </c>
      <c r="M65" s="298">
        <v>4</v>
      </c>
      <c r="N65" s="259">
        <f t="shared" si="7"/>
        <v>18</v>
      </c>
      <c r="O65" s="299"/>
      <c r="P65" s="486">
        <v>142</v>
      </c>
      <c r="Q65" s="254">
        <f t="shared" si="1"/>
        <v>3</v>
      </c>
      <c r="R65" s="247">
        <f t="shared" si="6"/>
        <v>145</v>
      </c>
      <c r="S65" s="343" t="s">
        <v>290</v>
      </c>
      <c r="T65" s="471">
        <v>0</v>
      </c>
      <c r="U65" s="1">
        <f t="shared" si="0"/>
        <v>17</v>
      </c>
      <c r="V65" s="1">
        <f>U65+P65</f>
        <v>159</v>
      </c>
      <c r="W65" s="450">
        <f t="shared" si="3"/>
        <v>159</v>
      </c>
      <c r="Z65" s="368">
        <f t="shared" si="4"/>
        <v>17</v>
      </c>
      <c r="AA65" s="1">
        <v>1</v>
      </c>
      <c r="AB65" s="1">
        <v>4</v>
      </c>
      <c r="AC65" s="1">
        <v>9</v>
      </c>
    </row>
    <row r="66" spans="1:29" s="368" customFormat="1" ht="17.25" thickTop="1" thickBot="1" x14ac:dyDescent="0.3">
      <c r="A66" s="372" t="s">
        <v>9</v>
      </c>
      <c r="B66" s="373" t="s">
        <v>70</v>
      </c>
      <c r="C66" s="373"/>
      <c r="D66" s="408"/>
      <c r="E66" s="409"/>
      <c r="F66" s="410"/>
      <c r="G66" s="410"/>
      <c r="H66" s="410"/>
      <c r="I66" s="386">
        <f t="shared" si="8"/>
        <v>0</v>
      </c>
      <c r="J66" s="411"/>
      <c r="K66" s="412"/>
      <c r="L66" s="413"/>
      <c r="M66" s="412"/>
      <c r="N66" s="347">
        <f t="shared" si="7"/>
        <v>0</v>
      </c>
      <c r="O66" s="414"/>
      <c r="P66" s="388"/>
      <c r="Q66" s="344">
        <f t="shared" si="1"/>
        <v>-51</v>
      </c>
      <c r="R66" s="385">
        <f t="shared" si="6"/>
        <v>-51</v>
      </c>
      <c r="S66" s="454"/>
      <c r="T66" s="472"/>
      <c r="U66" s="346">
        <f t="shared" si="0"/>
        <v>-289</v>
      </c>
      <c r="W66" s="450">
        <f t="shared" si="3"/>
        <v>0</v>
      </c>
    </row>
    <row r="67" spans="1:29" s="1" customFormat="1" ht="33" thickTop="1" thickBot="1" x14ac:dyDescent="0.25">
      <c r="A67" s="71">
        <v>25</v>
      </c>
      <c r="B67" s="328" t="s">
        <v>75</v>
      </c>
      <c r="C67" s="328" t="s">
        <v>57</v>
      </c>
      <c r="D67" s="329" t="s">
        <v>107</v>
      </c>
      <c r="E67" s="330" t="s">
        <v>204</v>
      </c>
      <c r="F67" s="331">
        <v>18</v>
      </c>
      <c r="G67" s="331" t="s">
        <v>155</v>
      </c>
      <c r="H67" s="331">
        <v>3</v>
      </c>
      <c r="I67" s="332">
        <f t="shared" si="8"/>
        <v>21</v>
      </c>
      <c r="J67" s="249" t="s">
        <v>204</v>
      </c>
      <c r="K67" s="288">
        <v>18</v>
      </c>
      <c r="L67" s="308" t="s">
        <v>155</v>
      </c>
      <c r="M67" s="288">
        <v>3</v>
      </c>
      <c r="N67" s="252">
        <f t="shared" si="7"/>
        <v>21</v>
      </c>
      <c r="O67" s="253"/>
      <c r="P67" s="344">
        <v>72</v>
      </c>
      <c r="Q67" s="254">
        <f t="shared" si="1"/>
        <v>12</v>
      </c>
      <c r="R67" s="247">
        <f t="shared" si="6"/>
        <v>84</v>
      </c>
      <c r="S67" s="452"/>
      <c r="T67" s="452"/>
      <c r="U67" s="346">
        <f t="shared" si="0"/>
        <v>68</v>
      </c>
      <c r="V67" s="1">
        <f>U67+P67</f>
        <v>140</v>
      </c>
      <c r="W67" s="450">
        <f t="shared" si="3"/>
        <v>140</v>
      </c>
      <c r="Z67" s="368">
        <f t="shared" si="4"/>
        <v>68</v>
      </c>
      <c r="AA67" s="1">
        <v>4</v>
      </c>
      <c r="AB67" s="1">
        <v>16</v>
      </c>
      <c r="AC67" s="1">
        <v>36</v>
      </c>
    </row>
    <row r="68" spans="1:29" s="1" customFormat="1" ht="33" thickTop="1" thickBot="1" x14ac:dyDescent="0.25">
      <c r="A68" s="78">
        <v>26</v>
      </c>
      <c r="B68" s="333" t="s">
        <v>45</v>
      </c>
      <c r="C68" s="333" t="s">
        <v>7</v>
      </c>
      <c r="D68" s="334" t="s">
        <v>107</v>
      </c>
      <c r="E68" s="335" t="s">
        <v>312</v>
      </c>
      <c r="F68" s="336">
        <v>18</v>
      </c>
      <c r="G68" s="336" t="s">
        <v>200</v>
      </c>
      <c r="H68" s="336">
        <v>4</v>
      </c>
      <c r="I68" s="337">
        <v>22</v>
      </c>
      <c r="J68" s="309" t="s">
        <v>214</v>
      </c>
      <c r="K68" s="284">
        <v>12</v>
      </c>
      <c r="L68" s="310" t="s">
        <v>200</v>
      </c>
      <c r="M68" s="284">
        <v>4</v>
      </c>
      <c r="N68" s="285">
        <f t="shared" si="7"/>
        <v>16</v>
      </c>
      <c r="O68" s="286"/>
      <c r="P68" s="345">
        <v>180</v>
      </c>
      <c r="Q68" s="254">
        <f t="shared" si="1"/>
        <v>-3</v>
      </c>
      <c r="R68" s="247">
        <f t="shared" si="6"/>
        <v>177</v>
      </c>
      <c r="S68" s="451"/>
      <c r="T68" s="451"/>
      <c r="U68" s="1">
        <f t="shared" si="0"/>
        <v>-17</v>
      </c>
      <c r="V68" s="1">
        <f t="shared" ref="V68:V70" si="9">U68+P68</f>
        <v>163</v>
      </c>
      <c r="W68" s="450">
        <f t="shared" si="3"/>
        <v>163</v>
      </c>
      <c r="Z68" s="368">
        <f t="shared" si="4"/>
        <v>-17</v>
      </c>
      <c r="AA68" s="1">
        <v>-1</v>
      </c>
      <c r="AB68" s="1">
        <v>-4</v>
      </c>
      <c r="AC68" s="1">
        <v>-9</v>
      </c>
    </row>
    <row r="69" spans="1:29" s="1" customFormat="1" ht="33" thickTop="1" thickBot="1" x14ac:dyDescent="0.25">
      <c r="A69" s="78">
        <v>27</v>
      </c>
      <c r="B69" s="333" t="s">
        <v>46</v>
      </c>
      <c r="C69" s="333" t="s">
        <v>7</v>
      </c>
      <c r="D69" s="334" t="s">
        <v>107</v>
      </c>
      <c r="E69" s="335" t="s">
        <v>213</v>
      </c>
      <c r="F69" s="336">
        <v>18</v>
      </c>
      <c r="G69" s="336" t="s">
        <v>248</v>
      </c>
      <c r="H69" s="336">
        <v>5</v>
      </c>
      <c r="I69" s="337">
        <f t="shared" si="8"/>
        <v>23</v>
      </c>
      <c r="J69" s="309" t="s">
        <v>208</v>
      </c>
      <c r="K69" s="284">
        <v>15</v>
      </c>
      <c r="L69" s="310" t="s">
        <v>221</v>
      </c>
      <c r="M69" s="284">
        <v>5</v>
      </c>
      <c r="N69" s="285">
        <f t="shared" si="7"/>
        <v>20</v>
      </c>
      <c r="O69" s="286"/>
      <c r="P69" s="345">
        <v>105</v>
      </c>
      <c r="Q69" s="254">
        <f t="shared" si="1"/>
        <v>9</v>
      </c>
      <c r="R69" s="247">
        <f t="shared" si="6"/>
        <v>114</v>
      </c>
      <c r="S69" s="451"/>
      <c r="T69" s="451"/>
      <c r="U69" s="346">
        <f t="shared" si="0"/>
        <v>51</v>
      </c>
      <c r="V69" s="1">
        <f t="shared" si="9"/>
        <v>156</v>
      </c>
      <c r="W69" s="450">
        <f t="shared" si="3"/>
        <v>156</v>
      </c>
      <c r="Z69" s="368">
        <f t="shared" si="4"/>
        <v>51</v>
      </c>
      <c r="AA69" s="1">
        <v>3</v>
      </c>
      <c r="AB69" s="1">
        <v>12</v>
      </c>
      <c r="AC69" s="1">
        <v>27</v>
      </c>
    </row>
    <row r="70" spans="1:29" s="1" customFormat="1" ht="33" thickTop="1" thickBot="1" x14ac:dyDescent="0.25">
      <c r="A70" s="315">
        <v>28</v>
      </c>
      <c r="B70" s="333" t="s">
        <v>47</v>
      </c>
      <c r="C70" s="333" t="s">
        <v>7</v>
      </c>
      <c r="D70" s="334" t="s">
        <v>107</v>
      </c>
      <c r="E70" s="335" t="s">
        <v>313</v>
      </c>
      <c r="F70" s="336">
        <v>6</v>
      </c>
      <c r="G70" s="338"/>
      <c r="H70" s="336">
        <v>0</v>
      </c>
      <c r="I70" s="337">
        <v>7</v>
      </c>
      <c r="J70" s="311" t="s">
        <v>205</v>
      </c>
      <c r="K70" s="284">
        <v>15</v>
      </c>
      <c r="L70" s="310" t="s">
        <v>209</v>
      </c>
      <c r="M70" s="284">
        <v>4</v>
      </c>
      <c r="N70" s="285">
        <f t="shared" si="7"/>
        <v>19</v>
      </c>
      <c r="O70" s="312"/>
      <c r="P70" s="345">
        <v>0</v>
      </c>
      <c r="Q70" s="254">
        <f t="shared" si="1"/>
        <v>6</v>
      </c>
      <c r="R70" s="247">
        <f t="shared" si="6"/>
        <v>6</v>
      </c>
      <c r="S70" s="451"/>
      <c r="T70" s="451"/>
      <c r="U70" s="1">
        <f>(N70*17)-(14*17)</f>
        <v>85</v>
      </c>
      <c r="V70" s="1">
        <f t="shared" si="9"/>
        <v>85</v>
      </c>
      <c r="W70" s="450">
        <f t="shared" si="3"/>
        <v>73</v>
      </c>
      <c r="Z70" s="368">
        <f t="shared" si="4"/>
        <v>73</v>
      </c>
      <c r="AA70" s="1">
        <v>2</v>
      </c>
      <c r="AB70" s="1">
        <v>20</v>
      </c>
      <c r="AC70" s="1">
        <v>45</v>
      </c>
    </row>
    <row r="71" spans="1:29" s="346" customFormat="1" ht="17.25" thickTop="1" thickBot="1" x14ac:dyDescent="0.3">
      <c r="A71" s="372" t="s">
        <v>63</v>
      </c>
      <c r="B71" s="373" t="s">
        <v>38</v>
      </c>
      <c r="C71" s="374"/>
      <c r="D71" s="375"/>
      <c r="E71" s="376"/>
      <c r="F71" s="377"/>
      <c r="G71" s="377"/>
      <c r="H71" s="377"/>
      <c r="I71" s="378">
        <f t="shared" si="8"/>
        <v>0</v>
      </c>
      <c r="J71" s="379"/>
      <c r="K71" s="380"/>
      <c r="L71" s="381"/>
      <c r="M71" s="380"/>
      <c r="N71" s="382">
        <f t="shared" si="7"/>
        <v>0</v>
      </c>
      <c r="O71" s="383"/>
      <c r="P71" s="384"/>
      <c r="Q71" s="344">
        <f t="shared" si="1"/>
        <v>-51</v>
      </c>
      <c r="R71" s="385">
        <f t="shared" si="6"/>
        <v>-51</v>
      </c>
      <c r="S71" s="473"/>
      <c r="T71" s="473"/>
      <c r="U71" s="346">
        <f t="shared" si="0"/>
        <v>-289</v>
      </c>
      <c r="W71" s="450">
        <f t="shared" si="3"/>
        <v>0</v>
      </c>
      <c r="Z71" s="368"/>
    </row>
    <row r="72" spans="1:29" s="1" customFormat="1" ht="17.25" thickTop="1" thickBot="1" x14ac:dyDescent="0.3">
      <c r="A72" s="314">
        <v>29</v>
      </c>
      <c r="B72" s="72" t="s">
        <v>39</v>
      </c>
      <c r="C72" s="72" t="s">
        <v>7</v>
      </c>
      <c r="D72" s="73" t="s">
        <v>108</v>
      </c>
      <c r="E72" s="133" t="s">
        <v>157</v>
      </c>
      <c r="F72" s="75">
        <v>6</v>
      </c>
      <c r="G72" s="75" t="s">
        <v>159</v>
      </c>
      <c r="H72" s="75">
        <v>6</v>
      </c>
      <c r="I72" s="77">
        <f t="shared" si="8"/>
        <v>12</v>
      </c>
      <c r="J72" s="269" t="s">
        <v>319</v>
      </c>
      <c r="K72" s="270">
        <v>8</v>
      </c>
      <c r="L72" s="271" t="s">
        <v>159</v>
      </c>
      <c r="M72" s="270">
        <v>6</v>
      </c>
      <c r="N72" s="264">
        <f t="shared" si="7"/>
        <v>14</v>
      </c>
      <c r="O72" s="272"/>
      <c r="P72" s="487">
        <v>46</v>
      </c>
      <c r="Q72" s="254">
        <f t="shared" si="1"/>
        <v>-9</v>
      </c>
      <c r="R72" s="247">
        <f t="shared" si="6"/>
        <v>37</v>
      </c>
      <c r="S72" s="468"/>
      <c r="T72" s="468"/>
      <c r="U72" s="346">
        <f t="shared" si="0"/>
        <v>-51</v>
      </c>
      <c r="W72" s="450">
        <f t="shared" si="3"/>
        <v>-5</v>
      </c>
      <c r="Z72" s="368">
        <f t="shared" si="4"/>
        <v>-51</v>
      </c>
      <c r="AA72" s="1">
        <v>-3</v>
      </c>
      <c r="AB72" s="1">
        <v>-12</v>
      </c>
      <c r="AC72" s="1">
        <v>-27</v>
      </c>
    </row>
    <row r="73" spans="1:29" s="1" customFormat="1" ht="33" thickTop="1" thickBot="1" x14ac:dyDescent="0.25">
      <c r="A73" s="89">
        <v>30</v>
      </c>
      <c r="B73" s="90" t="s">
        <v>40</v>
      </c>
      <c r="C73" s="90" t="s">
        <v>56</v>
      </c>
      <c r="D73" s="91" t="s">
        <v>108</v>
      </c>
      <c r="E73" s="99" t="s">
        <v>225</v>
      </c>
      <c r="F73" s="93">
        <v>15</v>
      </c>
      <c r="G73" s="93" t="s">
        <v>224</v>
      </c>
      <c r="H73" s="93">
        <v>7</v>
      </c>
      <c r="I73" s="95">
        <f t="shared" si="8"/>
        <v>22</v>
      </c>
      <c r="J73" s="255" t="s">
        <v>318</v>
      </c>
      <c r="K73" s="273">
        <v>13</v>
      </c>
      <c r="L73" s="274" t="s">
        <v>224</v>
      </c>
      <c r="M73" s="275">
        <v>8</v>
      </c>
      <c r="N73" s="268">
        <f t="shared" si="7"/>
        <v>21</v>
      </c>
      <c r="O73" s="276"/>
      <c r="P73" s="488">
        <v>108</v>
      </c>
      <c r="Q73" s="254">
        <f t="shared" si="1"/>
        <v>12</v>
      </c>
      <c r="R73" s="247">
        <f t="shared" si="6"/>
        <v>120</v>
      </c>
      <c r="S73" s="351"/>
      <c r="T73" s="351"/>
      <c r="U73" s="346">
        <f>(N73*17)-(17*17)</f>
        <v>68</v>
      </c>
      <c r="V73" s="1">
        <f>U73+P73</f>
        <v>176</v>
      </c>
      <c r="W73" s="450">
        <f t="shared" si="3"/>
        <v>176</v>
      </c>
      <c r="Z73" s="368">
        <f t="shared" si="4"/>
        <v>68</v>
      </c>
      <c r="AA73" s="1">
        <v>4</v>
      </c>
      <c r="AB73" s="1">
        <v>16</v>
      </c>
      <c r="AC73" s="1">
        <v>36</v>
      </c>
    </row>
    <row r="74" spans="1:29" s="346" customFormat="1" ht="17.25" thickTop="1" thickBot="1" x14ac:dyDescent="0.3">
      <c r="A74" s="372" t="s">
        <v>64</v>
      </c>
      <c r="B74" s="373" t="s">
        <v>71</v>
      </c>
      <c r="C74" s="374"/>
      <c r="D74" s="375"/>
      <c r="E74" s="376"/>
      <c r="F74" s="377"/>
      <c r="G74" s="377"/>
      <c r="H74" s="377"/>
      <c r="I74" s="386">
        <f t="shared" si="8"/>
        <v>0</v>
      </c>
      <c r="J74" s="379"/>
      <c r="K74" s="380"/>
      <c r="L74" s="381"/>
      <c r="M74" s="380"/>
      <c r="N74" s="347">
        <f t="shared" si="7"/>
        <v>0</v>
      </c>
      <c r="O74" s="387"/>
      <c r="P74" s="388"/>
      <c r="Q74" s="344">
        <f t="shared" si="1"/>
        <v>-51</v>
      </c>
      <c r="R74" s="385">
        <f t="shared" si="6"/>
        <v>-51</v>
      </c>
      <c r="S74" s="454"/>
      <c r="T74" s="455"/>
      <c r="U74" s="346">
        <f t="shared" ref="U74:U82" si="10">(N74*17)-(17*17)</f>
        <v>-289</v>
      </c>
      <c r="W74" s="450">
        <f t="shared" si="3"/>
        <v>0</v>
      </c>
      <c r="Z74" s="368"/>
    </row>
    <row r="75" spans="1:29" s="1" customFormat="1" ht="96" customHeight="1" thickTop="1" thickBot="1" x14ac:dyDescent="0.3">
      <c r="A75" s="71">
        <v>31</v>
      </c>
      <c r="B75" s="72" t="s">
        <v>48</v>
      </c>
      <c r="C75" s="72" t="s">
        <v>57</v>
      </c>
      <c r="D75" s="73" t="s">
        <v>233</v>
      </c>
      <c r="E75" s="133" t="s">
        <v>158</v>
      </c>
      <c r="F75" s="75">
        <v>20</v>
      </c>
      <c r="G75" s="134" t="s">
        <v>234</v>
      </c>
      <c r="H75" s="75">
        <v>3</v>
      </c>
      <c r="I75" s="135">
        <f t="shared" si="8"/>
        <v>23</v>
      </c>
      <c r="J75" s="356" t="s">
        <v>334</v>
      </c>
      <c r="K75" s="357">
        <v>17</v>
      </c>
      <c r="L75" s="357" t="s">
        <v>145</v>
      </c>
      <c r="M75" s="270">
        <v>3</v>
      </c>
      <c r="N75" s="264">
        <f t="shared" si="7"/>
        <v>20</v>
      </c>
      <c r="O75" s="272"/>
      <c r="P75" s="487">
        <v>115</v>
      </c>
      <c r="Q75" s="254">
        <f t="shared" si="1"/>
        <v>9</v>
      </c>
      <c r="R75" s="247">
        <f t="shared" si="6"/>
        <v>124</v>
      </c>
      <c r="S75" s="468"/>
      <c r="T75" s="468"/>
      <c r="U75" s="346">
        <f t="shared" si="10"/>
        <v>51</v>
      </c>
      <c r="V75" s="1">
        <f>U75+P75</f>
        <v>166</v>
      </c>
      <c r="W75" s="450">
        <f t="shared" si="3"/>
        <v>169</v>
      </c>
      <c r="Z75" s="368">
        <f t="shared" si="4"/>
        <v>54</v>
      </c>
      <c r="AA75" s="1">
        <v>3</v>
      </c>
      <c r="AB75" s="1">
        <v>24</v>
      </c>
      <c r="AC75" s="1">
        <v>18</v>
      </c>
    </row>
    <row r="76" spans="1:29" s="1" customFormat="1" ht="33" thickTop="1" thickBot="1" x14ac:dyDescent="0.3">
      <c r="A76" s="78">
        <v>32</v>
      </c>
      <c r="B76" s="79" t="s">
        <v>52</v>
      </c>
      <c r="C76" s="79" t="s">
        <v>7</v>
      </c>
      <c r="D76" s="80" t="s">
        <v>109</v>
      </c>
      <c r="E76" s="136" t="s">
        <v>220</v>
      </c>
      <c r="F76" s="82">
        <v>20</v>
      </c>
      <c r="G76" s="82" t="s">
        <v>207</v>
      </c>
      <c r="H76" s="82">
        <v>4</v>
      </c>
      <c r="I76" s="84">
        <f t="shared" si="8"/>
        <v>24</v>
      </c>
      <c r="J76" s="358" t="s">
        <v>335</v>
      </c>
      <c r="K76" s="359">
        <v>14</v>
      </c>
      <c r="L76" s="359" t="s">
        <v>207</v>
      </c>
      <c r="M76" s="277">
        <v>4</v>
      </c>
      <c r="N76" s="278">
        <f t="shared" si="7"/>
        <v>18</v>
      </c>
      <c r="O76" s="279"/>
      <c r="P76" s="483">
        <v>108</v>
      </c>
      <c r="Q76" s="254">
        <f t="shared" si="1"/>
        <v>3</v>
      </c>
      <c r="R76" s="247">
        <f t="shared" si="6"/>
        <v>111</v>
      </c>
      <c r="S76" s="474"/>
      <c r="T76" s="468"/>
      <c r="U76" s="346">
        <f t="shared" si="10"/>
        <v>17</v>
      </c>
      <c r="V76" s="1">
        <f t="shared" ref="V76:V82" si="11">U76+P76</f>
        <v>125</v>
      </c>
      <c r="W76" s="450">
        <f t="shared" si="3"/>
        <v>149</v>
      </c>
      <c r="Z76" s="368">
        <f t="shared" si="4"/>
        <v>41</v>
      </c>
      <c r="AA76" s="1">
        <v>1</v>
      </c>
      <c r="AB76" s="1">
        <v>28</v>
      </c>
      <c r="AC76" s="1">
        <v>9</v>
      </c>
    </row>
    <row r="77" spans="1:29" s="1" customFormat="1" ht="33" thickTop="1" thickBot="1" x14ac:dyDescent="0.25">
      <c r="A77" s="89">
        <v>33</v>
      </c>
      <c r="B77" s="90" t="s">
        <v>53</v>
      </c>
      <c r="C77" s="90" t="s">
        <v>7</v>
      </c>
      <c r="D77" s="91" t="s">
        <v>109</v>
      </c>
      <c r="E77" s="137" t="s">
        <v>219</v>
      </c>
      <c r="F77" s="93">
        <v>20</v>
      </c>
      <c r="G77" s="93" t="s">
        <v>206</v>
      </c>
      <c r="H77" s="93">
        <v>7</v>
      </c>
      <c r="I77" s="95">
        <f t="shared" si="8"/>
        <v>27</v>
      </c>
      <c r="J77" s="360" t="s">
        <v>336</v>
      </c>
      <c r="K77" s="361">
        <v>12</v>
      </c>
      <c r="L77" s="362" t="s">
        <v>354</v>
      </c>
      <c r="M77" s="275">
        <v>4</v>
      </c>
      <c r="N77" s="280">
        <f t="shared" si="7"/>
        <v>16</v>
      </c>
      <c r="O77" s="276"/>
      <c r="P77" s="488">
        <v>156</v>
      </c>
      <c r="Q77" s="254">
        <f t="shared" si="1"/>
        <v>-3</v>
      </c>
      <c r="R77" s="247">
        <f t="shared" si="6"/>
        <v>153</v>
      </c>
      <c r="S77" s="351"/>
      <c r="T77" s="468"/>
      <c r="U77" s="346">
        <f t="shared" si="10"/>
        <v>-17</v>
      </c>
      <c r="V77" s="1">
        <f t="shared" si="11"/>
        <v>139</v>
      </c>
      <c r="W77" s="450">
        <f t="shared" si="3"/>
        <v>146</v>
      </c>
      <c r="Z77" s="368">
        <f t="shared" si="4"/>
        <v>-10</v>
      </c>
      <c r="AA77" s="1">
        <v>2</v>
      </c>
      <c r="AB77" s="1">
        <v>0</v>
      </c>
      <c r="AC77" s="1">
        <v>-9</v>
      </c>
    </row>
    <row r="78" spans="1:29" s="394" customFormat="1" ht="17.25" thickTop="1" thickBot="1" x14ac:dyDescent="0.25">
      <c r="A78" s="389" t="s">
        <v>54</v>
      </c>
      <c r="B78" s="390" t="s">
        <v>72</v>
      </c>
      <c r="C78" s="391"/>
      <c r="D78" s="392"/>
      <c r="E78" s="393"/>
      <c r="I78" s="386">
        <f t="shared" si="8"/>
        <v>0</v>
      </c>
      <c r="J78" s="395"/>
      <c r="K78" s="396"/>
      <c r="L78" s="397"/>
      <c r="M78" s="398"/>
      <c r="N78" s="399">
        <f t="shared" si="7"/>
        <v>0</v>
      </c>
      <c r="O78" s="400"/>
      <c r="P78" s="401"/>
      <c r="Q78" s="344">
        <f t="shared" si="1"/>
        <v>-51</v>
      </c>
      <c r="R78" s="385">
        <f t="shared" si="6"/>
        <v>-51</v>
      </c>
      <c r="S78" s="475"/>
      <c r="T78" s="476"/>
      <c r="U78" s="346">
        <f t="shared" si="10"/>
        <v>-289</v>
      </c>
      <c r="V78" s="346">
        <f t="shared" si="11"/>
        <v>-289</v>
      </c>
      <c r="W78" s="450">
        <f t="shared" si="3"/>
        <v>0</v>
      </c>
      <c r="Z78" s="368"/>
    </row>
    <row r="79" spans="1:29" s="1" customFormat="1" ht="63.75" customHeight="1" thickTop="1" thickBot="1" x14ac:dyDescent="0.25">
      <c r="A79" s="318">
        <v>34</v>
      </c>
      <c r="B79" s="327" t="s">
        <v>51</v>
      </c>
      <c r="C79" s="138" t="s">
        <v>7</v>
      </c>
      <c r="D79" s="139" t="s">
        <v>110</v>
      </c>
      <c r="E79" s="339" t="s">
        <v>314</v>
      </c>
      <c r="F79" s="340">
        <v>7</v>
      </c>
      <c r="G79" s="341" t="s">
        <v>315</v>
      </c>
      <c r="H79" s="340">
        <v>1</v>
      </c>
      <c r="I79" s="342">
        <f t="shared" si="8"/>
        <v>8</v>
      </c>
      <c r="J79" s="339" t="s">
        <v>337</v>
      </c>
      <c r="K79" s="363">
        <v>20</v>
      </c>
      <c r="L79" s="364" t="s">
        <v>146</v>
      </c>
      <c r="M79" s="281">
        <v>1</v>
      </c>
      <c r="N79" s="268">
        <f t="shared" si="7"/>
        <v>21</v>
      </c>
      <c r="O79" s="282"/>
      <c r="P79" s="489">
        <v>3</v>
      </c>
      <c r="Q79" s="254">
        <f t="shared" si="1"/>
        <v>12</v>
      </c>
      <c r="R79" s="247">
        <f t="shared" si="6"/>
        <v>15</v>
      </c>
      <c r="S79" s="477"/>
      <c r="T79" s="477"/>
      <c r="U79" s="348">
        <f>(N79*17)-(14*17)</f>
        <v>119</v>
      </c>
      <c r="V79" s="1">
        <f t="shared" si="11"/>
        <v>122</v>
      </c>
      <c r="W79" s="450">
        <f t="shared" si="3"/>
        <v>53</v>
      </c>
      <c r="Z79" s="368">
        <f t="shared" si="4"/>
        <v>50</v>
      </c>
      <c r="AA79" s="1">
        <v>4</v>
      </c>
      <c r="AB79" s="1">
        <v>16</v>
      </c>
      <c r="AC79" s="1">
        <v>18</v>
      </c>
    </row>
    <row r="80" spans="1:29" s="394" customFormat="1" ht="17.25" thickTop="1" thickBot="1" x14ac:dyDescent="0.25">
      <c r="A80" s="389" t="s">
        <v>55</v>
      </c>
      <c r="B80" s="390" t="s">
        <v>73</v>
      </c>
      <c r="C80" s="391"/>
      <c r="D80" s="392"/>
      <c r="E80" s="402"/>
      <c r="F80" s="403"/>
      <c r="G80" s="403"/>
      <c r="H80" s="403"/>
      <c r="I80" s="386">
        <f t="shared" si="8"/>
        <v>0</v>
      </c>
      <c r="J80" s="404"/>
      <c r="K80" s="405"/>
      <c r="L80" s="406"/>
      <c r="M80" s="405"/>
      <c r="N80" s="407">
        <f t="shared" si="7"/>
        <v>0</v>
      </c>
      <c r="O80" s="387"/>
      <c r="P80" s="388"/>
      <c r="Q80" s="344">
        <f t="shared" si="1"/>
        <v>-51</v>
      </c>
      <c r="R80" s="385">
        <f t="shared" si="6"/>
        <v>-51</v>
      </c>
      <c r="S80" s="454"/>
      <c r="T80" s="478"/>
      <c r="U80" s="346">
        <f t="shared" si="10"/>
        <v>-289</v>
      </c>
      <c r="V80" s="346">
        <f t="shared" si="11"/>
        <v>-289</v>
      </c>
      <c r="W80" s="450">
        <f t="shared" si="3"/>
        <v>0</v>
      </c>
      <c r="Z80" s="368"/>
    </row>
    <row r="81" spans="1:29" s="9" customFormat="1" ht="39.75" thickTop="1" thickBot="1" x14ac:dyDescent="0.25">
      <c r="A81" s="319">
        <v>35</v>
      </c>
      <c r="B81" s="321" t="s">
        <v>49</v>
      </c>
      <c r="C81" s="72" t="s">
        <v>7</v>
      </c>
      <c r="D81" s="142" t="s">
        <v>98</v>
      </c>
      <c r="E81" s="96" t="s">
        <v>237</v>
      </c>
      <c r="F81" s="75">
        <v>17</v>
      </c>
      <c r="G81" s="75" t="s">
        <v>238</v>
      </c>
      <c r="H81" s="75">
        <v>7</v>
      </c>
      <c r="I81" s="77">
        <f t="shared" si="8"/>
        <v>24</v>
      </c>
      <c r="J81" s="249" t="s">
        <v>299</v>
      </c>
      <c r="K81" s="250">
        <v>11</v>
      </c>
      <c r="L81" s="251" t="s">
        <v>286</v>
      </c>
      <c r="M81" s="250">
        <v>8</v>
      </c>
      <c r="N81" s="268">
        <f t="shared" si="7"/>
        <v>19</v>
      </c>
      <c r="O81" s="253"/>
      <c r="P81" s="344">
        <v>120</v>
      </c>
      <c r="Q81" s="254">
        <f t="shared" si="1"/>
        <v>6</v>
      </c>
      <c r="R81" s="247">
        <f t="shared" si="6"/>
        <v>126</v>
      </c>
      <c r="S81" s="452" t="s">
        <v>300</v>
      </c>
      <c r="T81" s="452"/>
      <c r="U81" s="348">
        <f t="shared" si="10"/>
        <v>34</v>
      </c>
      <c r="V81" s="1">
        <f t="shared" si="11"/>
        <v>154</v>
      </c>
      <c r="W81" s="450">
        <f t="shared" si="3"/>
        <v>154</v>
      </c>
      <c r="Z81" s="368">
        <f t="shared" si="4"/>
        <v>34</v>
      </c>
      <c r="AA81" s="9">
        <v>2</v>
      </c>
      <c r="AB81" s="9">
        <v>8</v>
      </c>
      <c r="AC81" s="9">
        <v>18</v>
      </c>
    </row>
    <row r="82" spans="1:29" s="9" customFormat="1" ht="40.5" thickTop="1" thickBot="1" x14ac:dyDescent="0.3">
      <c r="A82" s="320">
        <v>36</v>
      </c>
      <c r="B82" s="322" t="s">
        <v>50</v>
      </c>
      <c r="C82" s="90" t="s">
        <v>7</v>
      </c>
      <c r="D82" s="131" t="s">
        <v>98</v>
      </c>
      <c r="E82" s="144" t="s">
        <v>227</v>
      </c>
      <c r="F82" s="93">
        <v>16</v>
      </c>
      <c r="G82" s="93" t="s">
        <v>177</v>
      </c>
      <c r="H82" s="93">
        <v>7</v>
      </c>
      <c r="I82" s="95">
        <f t="shared" si="8"/>
        <v>23</v>
      </c>
      <c r="J82" s="255" t="s">
        <v>301</v>
      </c>
      <c r="K82" s="256">
        <v>13</v>
      </c>
      <c r="L82" s="257" t="s">
        <v>177</v>
      </c>
      <c r="M82" s="258">
        <v>7</v>
      </c>
      <c r="N82" s="268">
        <f t="shared" si="7"/>
        <v>20</v>
      </c>
      <c r="O82" s="260"/>
      <c r="P82" s="479">
        <v>108</v>
      </c>
      <c r="Q82" s="254">
        <f t="shared" si="1"/>
        <v>9</v>
      </c>
      <c r="R82" s="247">
        <f t="shared" si="6"/>
        <v>117</v>
      </c>
      <c r="S82" s="453" t="s">
        <v>302</v>
      </c>
      <c r="T82" s="453"/>
      <c r="U82" s="348">
        <f t="shared" si="10"/>
        <v>51</v>
      </c>
      <c r="V82" s="1">
        <f t="shared" si="11"/>
        <v>159</v>
      </c>
      <c r="W82" s="450">
        <f t="shared" si="3"/>
        <v>159</v>
      </c>
      <c r="Z82" s="368">
        <f t="shared" si="4"/>
        <v>51</v>
      </c>
      <c r="AA82" s="9">
        <v>3</v>
      </c>
      <c r="AB82" s="9">
        <v>12</v>
      </c>
      <c r="AC82" s="9">
        <v>27</v>
      </c>
    </row>
    <row r="83" spans="1:29" s="9" customFormat="1" ht="17.25" thickTop="1" thickBot="1" x14ac:dyDescent="0.3">
      <c r="A83" s="145" t="s">
        <v>112</v>
      </c>
      <c r="B83" s="146" t="s">
        <v>119</v>
      </c>
      <c r="C83" s="138"/>
      <c r="D83" s="139"/>
      <c r="E83" s="147"/>
      <c r="F83" s="140"/>
      <c r="G83" s="140"/>
      <c r="H83" s="140"/>
      <c r="I83" s="148"/>
      <c r="J83" s="164"/>
      <c r="K83" s="41"/>
      <c r="L83" s="165"/>
      <c r="M83" s="166"/>
      <c r="N83" s="268">
        <f t="shared" si="7"/>
        <v>0</v>
      </c>
      <c r="O83" s="190"/>
      <c r="P83" s="388"/>
      <c r="Q83" s="188"/>
      <c r="R83" s="188"/>
      <c r="S83" s="188"/>
      <c r="T83" s="192"/>
      <c r="Z83" s="366"/>
    </row>
    <row r="84" spans="1:29" s="9" customFormat="1" ht="16.5" thickTop="1" x14ac:dyDescent="0.25">
      <c r="A84" s="141"/>
      <c r="B84" s="72" t="s">
        <v>189</v>
      </c>
      <c r="C84" s="72" t="s">
        <v>7</v>
      </c>
      <c r="D84" s="149" t="s">
        <v>113</v>
      </c>
      <c r="E84" s="129" t="s">
        <v>240</v>
      </c>
      <c r="F84" s="75"/>
      <c r="G84" s="75"/>
      <c r="H84" s="75"/>
      <c r="I84" s="77"/>
      <c r="J84" s="167"/>
      <c r="K84" s="38"/>
      <c r="L84" s="168"/>
      <c r="M84" s="169"/>
      <c r="N84" s="170"/>
      <c r="O84" s="189"/>
      <c r="P84" s="344"/>
      <c r="Q84" s="187"/>
      <c r="R84" s="187"/>
      <c r="S84" s="187"/>
      <c r="T84" s="191"/>
      <c r="Z84" s="366"/>
    </row>
    <row r="85" spans="1:29" s="9" customFormat="1" ht="16.5" thickBot="1" x14ac:dyDescent="0.3">
      <c r="A85" s="143"/>
      <c r="B85" s="90" t="s">
        <v>189</v>
      </c>
      <c r="C85" s="90" t="s">
        <v>7</v>
      </c>
      <c r="D85" s="150" t="s">
        <v>114</v>
      </c>
      <c r="E85" s="151" t="s">
        <v>241</v>
      </c>
      <c r="F85" s="93"/>
      <c r="G85" s="93"/>
      <c r="H85" s="93"/>
      <c r="I85" s="152"/>
      <c r="J85" s="171"/>
      <c r="K85" s="39"/>
      <c r="L85" s="163"/>
      <c r="M85" s="172"/>
      <c r="N85" s="173"/>
      <c r="O85" s="184"/>
      <c r="P85" s="345"/>
      <c r="Q85" s="185"/>
      <c r="R85" s="185"/>
      <c r="S85" s="185"/>
      <c r="T85" s="186"/>
      <c r="Z85" s="366"/>
    </row>
    <row r="86" spans="1:29" ht="16.5" thickTop="1" x14ac:dyDescent="0.25">
      <c r="A86" s="153"/>
      <c r="B86" s="154" t="s">
        <v>12</v>
      </c>
      <c r="C86" s="155"/>
      <c r="D86" s="155"/>
      <c r="J86" s="43"/>
      <c r="K86" s="43"/>
      <c r="L86" s="43"/>
      <c r="M86" s="174"/>
      <c r="N86" s="174"/>
      <c r="O86" s="43"/>
      <c r="P86" s="490">
        <f>SUM(P30:P85)</f>
        <v>3489</v>
      </c>
      <c r="Q86" s="43">
        <f t="shared" ref="Q86:R86" si="12">SUM(Q30:Q85)</f>
        <v>-294</v>
      </c>
      <c r="R86" s="43">
        <f t="shared" si="12"/>
        <v>3195</v>
      </c>
      <c r="S86" s="43"/>
      <c r="T86" s="43"/>
      <c r="W86">
        <f>SUM(W30:W85)</f>
        <v>6142</v>
      </c>
    </row>
    <row r="87" spans="1:29" s="1" customFormat="1" ht="18.75" x14ac:dyDescent="0.25">
      <c r="A87" s="156"/>
      <c r="B87" s="522" t="s">
        <v>178</v>
      </c>
      <c r="C87" s="523"/>
      <c r="D87" s="523"/>
      <c r="E87" s="524"/>
      <c r="F87" s="157"/>
      <c r="G87" s="157"/>
      <c r="H87" s="157"/>
      <c r="I87" s="157"/>
      <c r="J87" s="44"/>
      <c r="K87" s="44"/>
      <c r="L87" s="540" t="s">
        <v>123</v>
      </c>
      <c r="M87" s="540"/>
      <c r="N87" s="540"/>
      <c r="O87" s="540"/>
      <c r="P87" s="491"/>
      <c r="Q87" s="40"/>
      <c r="R87" s="40"/>
      <c r="S87" s="40"/>
      <c r="T87" s="40"/>
      <c r="Z87" s="346"/>
    </row>
    <row r="88" spans="1:29" s="3" customFormat="1" ht="18.75" x14ac:dyDescent="0.3">
      <c r="A88" s="156"/>
      <c r="B88" s="158" t="s">
        <v>140</v>
      </c>
      <c r="C88" s="497" t="s">
        <v>141</v>
      </c>
      <c r="D88" s="55" t="s">
        <v>142</v>
      </c>
      <c r="E88" s="55" t="s">
        <v>142</v>
      </c>
      <c r="F88" s="157"/>
      <c r="G88" s="157"/>
      <c r="H88" s="157"/>
      <c r="I88" s="157"/>
      <c r="J88" s="44"/>
      <c r="K88" s="44"/>
      <c r="L88" s="533" t="s">
        <v>232</v>
      </c>
      <c r="M88" s="533"/>
      <c r="N88" s="533"/>
      <c r="O88" s="533"/>
      <c r="P88" s="492"/>
      <c r="Q88" s="175"/>
      <c r="R88" s="175"/>
      <c r="S88" s="175"/>
      <c r="T88" s="175"/>
      <c r="Z88" s="365"/>
    </row>
    <row r="89" spans="1:29" s="3" customFormat="1" ht="37.5" x14ac:dyDescent="0.3">
      <c r="A89" s="159"/>
      <c r="B89" s="352" t="s">
        <v>217</v>
      </c>
      <c r="C89" s="495" t="s">
        <v>239</v>
      </c>
      <c r="D89" s="498" t="s">
        <v>162</v>
      </c>
      <c r="E89" s="353" t="s">
        <v>162</v>
      </c>
      <c r="F89" s="4"/>
      <c r="G89" s="4"/>
      <c r="H89" s="4"/>
      <c r="I89" s="4"/>
      <c r="J89" s="45"/>
      <c r="K89" s="45"/>
      <c r="L89" s="533"/>
      <c r="M89" s="533"/>
      <c r="N89" s="533"/>
      <c r="O89" s="533"/>
      <c r="P89" s="492"/>
      <c r="Q89" s="175"/>
      <c r="R89" s="175"/>
      <c r="S89" s="175"/>
      <c r="T89" s="175"/>
      <c r="Z89" s="365"/>
    </row>
    <row r="90" spans="1:29" s="5" customFormat="1" ht="18.75" x14ac:dyDescent="0.3">
      <c r="A90" s="160"/>
      <c r="B90" s="352" t="s">
        <v>215</v>
      </c>
      <c r="C90" s="495" t="s">
        <v>223</v>
      </c>
      <c r="D90" s="353" t="s">
        <v>164</v>
      </c>
      <c r="E90" s="353" t="s">
        <v>164</v>
      </c>
      <c r="F90" s="160"/>
      <c r="G90" s="160"/>
      <c r="H90" s="160"/>
      <c r="I90" s="160"/>
      <c r="J90" s="46"/>
      <c r="K90" s="46"/>
      <c r="L90" s="176"/>
      <c r="M90" s="177"/>
      <c r="N90" s="177"/>
      <c r="O90" s="178"/>
      <c r="P90" s="493"/>
      <c r="Q90" s="178"/>
      <c r="R90" s="178"/>
      <c r="S90" s="178"/>
      <c r="T90" s="178"/>
      <c r="Z90" s="370"/>
    </row>
    <row r="91" spans="1:29" s="6" customFormat="1" ht="18.75" x14ac:dyDescent="0.3">
      <c r="A91" s="154"/>
      <c r="B91" s="352" t="s">
        <v>331</v>
      </c>
      <c r="C91" s="495" t="s">
        <v>321</v>
      </c>
      <c r="D91" s="353" t="s">
        <v>179</v>
      </c>
      <c r="E91" s="353" t="s">
        <v>179</v>
      </c>
      <c r="F91" s="154"/>
      <c r="G91" s="154"/>
      <c r="H91" s="154"/>
      <c r="I91" s="154"/>
      <c r="J91" s="42"/>
      <c r="K91" s="42"/>
      <c r="L91" s="179"/>
      <c r="M91" s="180"/>
      <c r="N91" s="180"/>
      <c r="O91" s="181"/>
      <c r="P91" s="494"/>
      <c r="Q91" s="181"/>
      <c r="R91" s="181"/>
      <c r="S91" s="181"/>
      <c r="T91" s="181"/>
      <c r="Z91" s="371"/>
    </row>
    <row r="92" spans="1:29" s="6" customFormat="1" ht="18.75" x14ac:dyDescent="0.3">
      <c r="A92" s="154"/>
      <c r="B92" s="352" t="s">
        <v>332</v>
      </c>
      <c r="C92" s="495" t="s">
        <v>165</v>
      </c>
      <c r="D92" s="353" t="s">
        <v>180</v>
      </c>
      <c r="E92" s="353" t="s">
        <v>180</v>
      </c>
      <c r="F92" s="154"/>
      <c r="G92" s="154"/>
      <c r="H92" s="154"/>
      <c r="I92" s="154"/>
      <c r="J92" s="42"/>
      <c r="K92" s="42"/>
      <c r="L92" s="179"/>
      <c r="M92" s="180"/>
      <c r="N92" s="180"/>
      <c r="O92" s="181"/>
      <c r="P92" s="494"/>
      <c r="Q92" s="181"/>
      <c r="R92" s="181"/>
      <c r="S92" s="181"/>
      <c r="T92" s="181"/>
      <c r="Z92" s="371"/>
    </row>
    <row r="93" spans="1:29" s="1" customFormat="1" ht="18.75" x14ac:dyDescent="0.3">
      <c r="A93" s="154"/>
      <c r="B93" s="352" t="s">
        <v>175</v>
      </c>
      <c r="C93" s="495" t="s">
        <v>170</v>
      </c>
      <c r="D93" s="353" t="s">
        <v>168</v>
      </c>
      <c r="E93" s="353" t="s">
        <v>168</v>
      </c>
      <c r="F93" s="154"/>
      <c r="G93" s="154"/>
      <c r="H93" s="154"/>
      <c r="I93" s="154"/>
      <c r="J93" s="42"/>
      <c r="K93" s="42"/>
      <c r="L93" s="47"/>
      <c r="M93" s="182"/>
      <c r="N93" s="182"/>
      <c r="O93" s="40"/>
      <c r="P93" s="491"/>
      <c r="Q93" s="40"/>
      <c r="R93" s="40"/>
      <c r="S93" s="40"/>
      <c r="T93" s="40"/>
      <c r="Z93" s="346"/>
    </row>
    <row r="94" spans="1:29" s="1" customFormat="1" ht="18.75" x14ac:dyDescent="0.3">
      <c r="A94" s="161"/>
      <c r="B94" s="352" t="s">
        <v>182</v>
      </c>
      <c r="C94" s="495" t="s">
        <v>322</v>
      </c>
      <c r="D94" s="353" t="s">
        <v>230</v>
      </c>
      <c r="E94" s="353" t="s">
        <v>230</v>
      </c>
      <c r="F94" s="162"/>
      <c r="G94" s="162"/>
      <c r="H94" s="162"/>
      <c r="I94" s="162"/>
      <c r="J94" s="48"/>
      <c r="K94" s="48"/>
      <c r="L94" s="532" t="s">
        <v>120</v>
      </c>
      <c r="M94" s="532"/>
      <c r="N94" s="532"/>
      <c r="O94" s="532"/>
      <c r="P94" s="491"/>
      <c r="Q94" s="40"/>
      <c r="R94" s="40"/>
      <c r="S94" s="40"/>
      <c r="T94" s="40"/>
      <c r="Z94" s="346"/>
    </row>
    <row r="95" spans="1:29" s="1" customFormat="1" ht="18.75" x14ac:dyDescent="0.3">
      <c r="A95" s="161"/>
      <c r="B95" s="352" t="s">
        <v>320</v>
      </c>
      <c r="C95" s="495" t="s">
        <v>323</v>
      </c>
      <c r="D95" s="353" t="s">
        <v>333</v>
      </c>
      <c r="E95" s="353" t="s">
        <v>333</v>
      </c>
      <c r="F95" s="162"/>
      <c r="G95" s="162"/>
      <c r="H95" s="162"/>
      <c r="I95" s="162"/>
      <c r="J95" s="48"/>
      <c r="K95" s="48"/>
      <c r="L95" s="48"/>
      <c r="M95" s="47"/>
      <c r="N95" s="47"/>
      <c r="O95" s="182"/>
      <c r="P95" s="491"/>
      <c r="Q95" s="40"/>
      <c r="R95" s="40"/>
      <c r="S95" s="40"/>
      <c r="T95" s="40"/>
      <c r="Z95" s="346"/>
    </row>
    <row r="96" spans="1:29" s="1" customFormat="1" ht="18.75" x14ac:dyDescent="0.3">
      <c r="A96" s="161"/>
      <c r="B96" s="352" t="s">
        <v>171</v>
      </c>
      <c r="C96" s="495" t="s">
        <v>169</v>
      </c>
      <c r="D96" s="496"/>
      <c r="E96" s="30"/>
      <c r="F96" s="162"/>
      <c r="G96" s="162"/>
      <c r="H96" s="162"/>
      <c r="I96" s="162"/>
      <c r="J96" s="48"/>
      <c r="K96" s="48"/>
      <c r="L96" s="48"/>
      <c r="M96" s="47"/>
      <c r="N96" s="47"/>
      <c r="O96" s="182"/>
      <c r="P96" s="491"/>
      <c r="Q96" s="40"/>
      <c r="R96" s="40"/>
      <c r="S96" s="40"/>
      <c r="T96" s="40"/>
      <c r="Z96" s="346"/>
    </row>
    <row r="97" spans="1:26" s="1" customFormat="1" ht="12.75" x14ac:dyDescent="0.2">
      <c r="A97" s="7"/>
      <c r="M97" s="7"/>
      <c r="N97" s="7"/>
      <c r="O97" s="8"/>
      <c r="P97" s="346"/>
      <c r="Z97" s="346"/>
    </row>
    <row r="98" spans="1:26" s="1" customFormat="1" ht="12.75" x14ac:dyDescent="0.2">
      <c r="A98" s="7"/>
      <c r="M98" s="7"/>
      <c r="N98" s="7"/>
      <c r="O98" s="8"/>
      <c r="P98" s="346"/>
      <c r="Z98" s="346"/>
    </row>
    <row r="99" spans="1:26" s="1" customFormat="1" ht="12.75" x14ac:dyDescent="0.2">
      <c r="A99" s="7"/>
      <c r="B99" s="1" t="s">
        <v>317</v>
      </c>
      <c r="M99" s="7"/>
      <c r="N99" s="7"/>
      <c r="O99" s="8"/>
      <c r="P99" s="346">
        <v>42</v>
      </c>
      <c r="Z99" s="346"/>
    </row>
    <row r="100" spans="1:26" s="1" customFormat="1" ht="12.75" x14ac:dyDescent="0.2">
      <c r="A100" s="7"/>
      <c r="M100" s="7"/>
      <c r="N100" s="7"/>
      <c r="O100" s="8"/>
      <c r="P100" s="346"/>
      <c r="Z100" s="346"/>
    </row>
    <row r="101" spans="1:26" s="1" customFormat="1" ht="12.75" x14ac:dyDescent="0.2">
      <c r="A101" s="7"/>
      <c r="M101" s="7"/>
      <c r="N101" s="7"/>
      <c r="O101" s="8"/>
      <c r="P101" s="346"/>
      <c r="Z101" s="346"/>
    </row>
    <row r="102" spans="1:26" s="1" customFormat="1" ht="12.75" x14ac:dyDescent="0.2">
      <c r="A102" s="7"/>
      <c r="M102" s="7"/>
      <c r="N102" s="7"/>
      <c r="O102" s="8"/>
      <c r="P102" s="346"/>
      <c r="Z102" s="346"/>
    </row>
    <row r="103" spans="1:26" s="1" customFormat="1" ht="12.75" x14ac:dyDescent="0.2">
      <c r="A103" s="7"/>
      <c r="M103" s="7"/>
      <c r="N103" s="7"/>
      <c r="O103" s="8"/>
      <c r="P103" s="346"/>
      <c r="Z103" s="346"/>
    </row>
    <row r="104" spans="1:26" s="1" customFormat="1" ht="12.75" x14ac:dyDescent="0.2">
      <c r="A104" s="7"/>
      <c r="M104" s="7"/>
      <c r="N104" s="7"/>
      <c r="O104" s="8"/>
      <c r="P104" s="346"/>
      <c r="Z104" s="346"/>
    </row>
    <row r="105" spans="1:26" s="1" customFormat="1" ht="12.75" x14ac:dyDescent="0.2">
      <c r="A105" s="7"/>
      <c r="M105" s="7"/>
      <c r="N105" s="7"/>
      <c r="O105" s="8"/>
      <c r="P105" s="346"/>
      <c r="Z105" s="346"/>
    </row>
    <row r="106" spans="1:26" s="1" customFormat="1" ht="12.75" x14ac:dyDescent="0.2">
      <c r="A106" s="7"/>
      <c r="M106" s="7"/>
      <c r="N106" s="7"/>
      <c r="O106" s="8"/>
      <c r="P106" s="346"/>
      <c r="Z106" s="346"/>
    </row>
    <row r="107" spans="1:26" s="1" customFormat="1" ht="12.75" x14ac:dyDescent="0.2">
      <c r="A107" s="7"/>
      <c r="M107" s="7"/>
      <c r="N107" s="7"/>
      <c r="O107" s="8"/>
      <c r="P107" s="346"/>
      <c r="Z107" s="346"/>
    </row>
    <row r="108" spans="1:26" s="1" customFormat="1" ht="12.75" x14ac:dyDescent="0.2">
      <c r="A108" s="7"/>
      <c r="M108" s="7"/>
      <c r="N108" s="7"/>
      <c r="O108" s="8"/>
      <c r="P108" s="346"/>
      <c r="Z108" s="346"/>
    </row>
    <row r="109" spans="1:26" s="1" customFormat="1" ht="12.75" x14ac:dyDescent="0.2">
      <c r="A109" s="7"/>
      <c r="M109" s="7"/>
      <c r="N109" s="7"/>
      <c r="O109" s="8"/>
      <c r="P109" s="346"/>
      <c r="Z109" s="346"/>
    </row>
    <row r="110" spans="1:26" s="1" customFormat="1" ht="12.75" x14ac:dyDescent="0.2">
      <c r="A110" s="7"/>
      <c r="M110" s="7"/>
      <c r="N110" s="7"/>
      <c r="O110" s="8"/>
      <c r="P110" s="346"/>
      <c r="Z110" s="346"/>
    </row>
    <row r="131" customFormat="1" x14ac:dyDescent="0.25"/>
    <row r="132" customFormat="1" x14ac:dyDescent="0.25"/>
  </sheetData>
  <mergeCells count="72"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M14:O14"/>
    <mergeCell ref="M15:O15"/>
    <mergeCell ref="M16:O16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M17:O17"/>
    <mergeCell ref="M19:O19"/>
    <mergeCell ref="M20:O20"/>
    <mergeCell ref="M21:O21"/>
    <mergeCell ref="G23:I23"/>
    <mergeCell ref="A25:A27"/>
    <mergeCell ref="B25:B27"/>
    <mergeCell ref="C25:C27"/>
    <mergeCell ref="D25:D27"/>
    <mergeCell ref="E25:I25"/>
    <mergeCell ref="E26:F26"/>
    <mergeCell ref="I26:I27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G22:I22"/>
    <mergeCell ref="B87:E87"/>
    <mergeCell ref="Y25:Y26"/>
    <mergeCell ref="Z25:Z27"/>
    <mergeCell ref="W25:W29"/>
    <mergeCell ref="L94:O94"/>
    <mergeCell ref="L89:O89"/>
    <mergeCell ref="R25:R29"/>
    <mergeCell ref="Q25:Q29"/>
    <mergeCell ref="S25:S29"/>
    <mergeCell ref="T25:T29"/>
    <mergeCell ref="P25:P29"/>
    <mergeCell ref="L87:O87"/>
    <mergeCell ref="L88:O88"/>
    <mergeCell ref="N26:N27"/>
    <mergeCell ref="O58:O5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2"/>
  <sheetViews>
    <sheetView tabSelected="1" topLeftCell="A7" zoomScale="65" zoomScaleNormal="65" workbookViewId="0">
      <pane xSplit="4" ySplit="23" topLeftCell="I30" activePane="bottomRight" state="frozen"/>
      <selection activeCell="A7" sqref="A7"/>
      <selection pane="topRight" activeCell="E7" sqref="E7"/>
      <selection pane="bottomLeft" activeCell="A30" sqref="A30"/>
      <selection pane="bottomRight" activeCell="L42" sqref="L42"/>
    </sheetView>
  </sheetViews>
  <sheetFormatPr defaultRowHeight="15" x14ac:dyDescent="0.25"/>
  <cols>
    <col min="1" max="1" width="6" style="2" customWidth="1"/>
    <col min="2" max="2" width="28.42578125" customWidth="1"/>
    <col min="3" max="3" width="12.85546875" customWidth="1"/>
    <col min="4" max="4" width="16.85546875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style="369" customWidth="1"/>
    <col min="17" max="17" width="12.85546875" customWidth="1"/>
    <col min="18" max="18" width="11.42578125" customWidth="1"/>
    <col min="19" max="19" width="13" customWidth="1"/>
    <col min="20" max="20" width="15.28515625" customWidth="1"/>
    <col min="21" max="22" width="0" hidden="1" customWidth="1"/>
    <col min="23" max="23" width="7.140625" customWidth="1"/>
    <col min="26" max="26" width="9.140625" style="369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26" s="3" customFormat="1" ht="16.5" x14ac:dyDescent="0.25">
      <c r="A1" s="580" t="s">
        <v>1</v>
      </c>
      <c r="B1" s="580"/>
      <c r="C1" s="580"/>
      <c r="D1" s="581" t="s">
        <v>2</v>
      </c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365"/>
      <c r="Z1" s="365"/>
    </row>
    <row r="2" spans="1:26" s="3" customFormat="1" ht="16.5" x14ac:dyDescent="0.25">
      <c r="A2" s="582" t="s">
        <v>8</v>
      </c>
      <c r="B2" s="582"/>
      <c r="C2" s="582"/>
      <c r="D2" s="581" t="s">
        <v>4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365"/>
      <c r="Z2" s="365"/>
    </row>
    <row r="3" spans="1:26" s="1" customFormat="1" ht="20.25" x14ac:dyDescent="0.3">
      <c r="A3" s="586" t="s">
        <v>226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346"/>
      <c r="Z3" s="346"/>
    </row>
    <row r="4" spans="1:26" s="1" customFormat="1" ht="18.75" x14ac:dyDescent="0.3"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46"/>
      <c r="Z4" s="346"/>
    </row>
    <row r="5" spans="1:26" s="9" customFormat="1" ht="18.75" x14ac:dyDescent="0.2">
      <c r="A5" s="22" t="s">
        <v>121</v>
      </c>
      <c r="B5" s="22"/>
      <c r="C5" s="22"/>
      <c r="D5" s="22"/>
      <c r="E5" s="22"/>
      <c r="F5" s="22"/>
      <c r="G5" s="555" t="s">
        <v>115</v>
      </c>
      <c r="H5" s="556"/>
      <c r="I5" s="556"/>
      <c r="J5" s="556"/>
      <c r="K5" s="556"/>
      <c r="L5" s="556"/>
      <c r="M5" s="556"/>
      <c r="N5" s="556"/>
      <c r="O5" s="557"/>
      <c r="P5" s="366"/>
      <c r="Z5" s="366"/>
    </row>
    <row r="6" spans="1:26" s="10" customFormat="1" ht="19.5" x14ac:dyDescent="0.2">
      <c r="A6" s="11"/>
      <c r="B6" s="12" t="s">
        <v>77</v>
      </c>
      <c r="C6" s="11"/>
      <c r="D6" s="11"/>
      <c r="E6" s="11"/>
      <c r="F6" s="11"/>
      <c r="G6" s="552" t="s">
        <v>80</v>
      </c>
      <c r="H6" s="553"/>
      <c r="I6" s="554"/>
      <c r="J6" s="552" t="s">
        <v>128</v>
      </c>
      <c r="K6" s="553"/>
      <c r="L6" s="554"/>
      <c r="M6" s="579" t="s">
        <v>91</v>
      </c>
      <c r="N6" s="579"/>
      <c r="O6" s="579"/>
      <c r="P6" s="367"/>
      <c r="Z6" s="367"/>
    </row>
    <row r="7" spans="1:26" s="10" customFormat="1" ht="19.5" x14ac:dyDescent="0.2">
      <c r="A7" s="11"/>
      <c r="B7" s="12" t="s">
        <v>122</v>
      </c>
      <c r="C7" s="11"/>
      <c r="D7" s="11"/>
      <c r="E7" s="11"/>
      <c r="F7" s="11"/>
      <c r="G7" s="549" t="s">
        <v>81</v>
      </c>
      <c r="H7" s="550"/>
      <c r="I7" s="551"/>
      <c r="J7" s="24" t="s">
        <v>82</v>
      </c>
      <c r="K7" s="25"/>
      <c r="L7" s="25"/>
      <c r="M7" s="566" t="s">
        <v>83</v>
      </c>
      <c r="N7" s="566"/>
      <c r="O7" s="566"/>
      <c r="P7" s="367"/>
      <c r="Z7" s="367"/>
    </row>
    <row r="8" spans="1:26" s="10" customFormat="1" ht="19.5" hidden="1" x14ac:dyDescent="0.2">
      <c r="A8" s="11"/>
      <c r="B8" s="12" t="s">
        <v>78</v>
      </c>
      <c r="C8" s="11"/>
      <c r="D8" s="11"/>
      <c r="E8" s="11"/>
      <c r="F8" s="11"/>
      <c r="G8" s="549" t="s">
        <v>183</v>
      </c>
      <c r="H8" s="550"/>
      <c r="I8" s="551"/>
      <c r="J8" s="24" t="s">
        <v>82</v>
      </c>
      <c r="K8" s="25"/>
      <c r="L8" s="25"/>
      <c r="M8" s="583" t="s">
        <v>138</v>
      </c>
      <c r="N8" s="584"/>
      <c r="O8" s="585"/>
      <c r="P8" s="367"/>
      <c r="Z8" s="367"/>
    </row>
    <row r="9" spans="1:26" s="10" customFormat="1" ht="18.75" hidden="1" x14ac:dyDescent="0.2">
      <c r="A9" s="21" t="s">
        <v>191</v>
      </c>
      <c r="C9" s="11"/>
      <c r="D9" s="11"/>
      <c r="E9" s="11"/>
      <c r="F9" s="11"/>
      <c r="G9" s="549" t="s">
        <v>184</v>
      </c>
      <c r="H9" s="550"/>
      <c r="I9" s="551"/>
      <c r="J9" s="24" t="s">
        <v>82</v>
      </c>
      <c r="K9" s="25"/>
      <c r="L9" s="25"/>
      <c r="M9" s="566" t="s">
        <v>139</v>
      </c>
      <c r="N9" s="566"/>
      <c r="O9" s="566"/>
      <c r="P9" s="367"/>
      <c r="Z9" s="367"/>
    </row>
    <row r="10" spans="1:26" s="3" customFormat="1" ht="18.75" hidden="1" x14ac:dyDescent="0.25">
      <c r="B10" s="22" t="s">
        <v>190</v>
      </c>
      <c r="C10" s="20"/>
      <c r="D10" s="20"/>
      <c r="E10" s="20"/>
      <c r="F10" s="20"/>
      <c r="G10" s="549" t="s">
        <v>90</v>
      </c>
      <c r="H10" s="550"/>
      <c r="I10" s="551"/>
      <c r="J10" s="24" t="s">
        <v>86</v>
      </c>
      <c r="K10" s="25"/>
      <c r="L10" s="25"/>
      <c r="M10" s="566" t="s">
        <v>87</v>
      </c>
      <c r="N10" s="566"/>
      <c r="O10" s="566"/>
      <c r="P10" s="365"/>
      <c r="Z10" s="365"/>
    </row>
    <row r="11" spans="1:26" s="3" customFormat="1" ht="18.75" hidden="1" x14ac:dyDescent="0.25">
      <c r="A11" s="19" t="s">
        <v>117</v>
      </c>
      <c r="B11" s="14"/>
      <c r="C11" s="15"/>
      <c r="D11" s="15"/>
      <c r="E11" s="13"/>
      <c r="F11" s="13"/>
      <c r="G11" s="549" t="s">
        <v>185</v>
      </c>
      <c r="H11" s="550"/>
      <c r="I11" s="551"/>
      <c r="J11" s="24" t="s">
        <v>86</v>
      </c>
      <c r="K11" s="25"/>
      <c r="L11" s="25"/>
      <c r="M11" s="566" t="s">
        <v>88</v>
      </c>
      <c r="N11" s="566"/>
      <c r="O11" s="566"/>
      <c r="P11" s="365"/>
      <c r="Z11" s="365"/>
    </row>
    <row r="12" spans="1:26" s="9" customFormat="1" ht="18.75" hidden="1" x14ac:dyDescent="0.2">
      <c r="A12" s="11"/>
      <c r="B12" s="34"/>
      <c r="C12" s="34"/>
      <c r="D12" s="34"/>
      <c r="E12" s="34"/>
      <c r="F12" s="15"/>
      <c r="G12" s="555" t="s">
        <v>116</v>
      </c>
      <c r="H12" s="556"/>
      <c r="I12" s="556"/>
      <c r="J12" s="556"/>
      <c r="K12" s="556"/>
      <c r="L12" s="556"/>
      <c r="M12" s="556"/>
      <c r="N12" s="556"/>
      <c r="O12" s="557"/>
      <c r="P12" s="366"/>
      <c r="Z12" s="366"/>
    </row>
    <row r="13" spans="1:26" s="9" customFormat="1" ht="18.75" hidden="1" x14ac:dyDescent="0.2">
      <c r="A13" s="11"/>
      <c r="B13" s="27" t="s">
        <v>140</v>
      </c>
      <c r="C13" s="27" t="s">
        <v>141</v>
      </c>
      <c r="D13" s="27"/>
      <c r="E13" s="28" t="s">
        <v>142</v>
      </c>
      <c r="F13" s="15"/>
      <c r="G13" s="552" t="s">
        <v>80</v>
      </c>
      <c r="H13" s="553"/>
      <c r="I13" s="554"/>
      <c r="J13" s="552" t="s">
        <v>128</v>
      </c>
      <c r="K13" s="553"/>
      <c r="L13" s="554"/>
      <c r="M13" s="579" t="s">
        <v>91</v>
      </c>
      <c r="N13" s="579"/>
      <c r="O13" s="579"/>
      <c r="P13" s="366"/>
      <c r="Z13" s="366"/>
    </row>
    <row r="14" spans="1:26" s="9" customFormat="1" ht="18.75" hidden="1" x14ac:dyDescent="0.3">
      <c r="A14" s="11"/>
      <c r="B14" s="29" t="s">
        <v>173</v>
      </c>
      <c r="C14" s="35" t="s">
        <v>239</v>
      </c>
      <c r="D14" s="504"/>
      <c r="E14" s="30" t="s">
        <v>162</v>
      </c>
      <c r="F14" s="15"/>
      <c r="G14" s="549" t="s">
        <v>81</v>
      </c>
      <c r="H14" s="550"/>
      <c r="I14" s="551"/>
      <c r="J14" s="24" t="s">
        <v>82</v>
      </c>
      <c r="K14" s="25"/>
      <c r="L14" s="25"/>
      <c r="M14" s="566" t="s">
        <v>92</v>
      </c>
      <c r="N14" s="566"/>
      <c r="O14" s="566"/>
      <c r="P14" s="366"/>
      <c r="Z14" s="366"/>
    </row>
    <row r="15" spans="1:26" s="10" customFormat="1" ht="18.75" hidden="1" x14ac:dyDescent="0.3">
      <c r="B15" s="31" t="s">
        <v>203</v>
      </c>
      <c r="C15" s="503" t="s">
        <v>223</v>
      </c>
      <c r="D15" s="504"/>
      <c r="E15" s="30" t="s">
        <v>164</v>
      </c>
      <c r="F15" s="11"/>
      <c r="G15" s="549" t="s">
        <v>84</v>
      </c>
      <c r="H15" s="550"/>
      <c r="I15" s="551"/>
      <c r="J15" s="24" t="s">
        <v>85</v>
      </c>
      <c r="K15" s="25"/>
      <c r="L15" s="25"/>
      <c r="M15" s="566" t="s">
        <v>130</v>
      </c>
      <c r="N15" s="566"/>
      <c r="O15" s="566"/>
      <c r="P15" s="367"/>
      <c r="Z15" s="367"/>
    </row>
    <row r="16" spans="1:26" s="10" customFormat="1" ht="18.75" hidden="1" x14ac:dyDescent="0.3">
      <c r="B16" s="29" t="s">
        <v>174</v>
      </c>
      <c r="C16" s="503" t="s">
        <v>176</v>
      </c>
      <c r="D16" s="504"/>
      <c r="E16" s="30" t="s">
        <v>195</v>
      </c>
      <c r="F16" s="11"/>
      <c r="G16" s="549" t="s">
        <v>89</v>
      </c>
      <c r="H16" s="550"/>
      <c r="I16" s="551"/>
      <c r="J16" s="24" t="s">
        <v>86</v>
      </c>
      <c r="K16" s="25"/>
      <c r="L16" s="25"/>
      <c r="M16" s="566" t="s">
        <v>93</v>
      </c>
      <c r="N16" s="566"/>
      <c r="O16" s="566"/>
      <c r="P16" s="367"/>
      <c r="Z16" s="367"/>
    </row>
    <row r="17" spans="1:36" s="10" customFormat="1" ht="18.75" hidden="1" x14ac:dyDescent="0.3">
      <c r="B17" s="29" t="s">
        <v>197</v>
      </c>
      <c r="C17" s="503" t="s">
        <v>165</v>
      </c>
      <c r="D17" s="504"/>
      <c r="E17" s="30" t="s">
        <v>163</v>
      </c>
      <c r="F17" s="11"/>
      <c r="G17" s="549" t="s">
        <v>95</v>
      </c>
      <c r="H17" s="550"/>
      <c r="I17" s="551"/>
      <c r="J17" s="24" t="s">
        <v>86</v>
      </c>
      <c r="K17" s="25"/>
      <c r="L17" s="25"/>
      <c r="M17" s="566" t="s">
        <v>94</v>
      </c>
      <c r="N17" s="566"/>
      <c r="O17" s="566"/>
      <c r="P17" s="367"/>
      <c r="Z17" s="367"/>
    </row>
    <row r="18" spans="1:36" s="10" customFormat="1" ht="18.75" hidden="1" x14ac:dyDescent="0.3">
      <c r="B18" s="29" t="s">
        <v>175</v>
      </c>
      <c r="C18" s="503" t="s">
        <v>369</v>
      </c>
      <c r="D18" s="504"/>
      <c r="E18" s="30" t="s">
        <v>168</v>
      </c>
      <c r="F18" s="11"/>
      <c r="G18" s="555" t="s">
        <v>129</v>
      </c>
      <c r="H18" s="556"/>
      <c r="I18" s="556"/>
      <c r="J18" s="556"/>
      <c r="K18" s="556"/>
      <c r="L18" s="556"/>
      <c r="M18" s="556"/>
      <c r="N18" s="556"/>
      <c r="O18" s="557"/>
      <c r="P18" s="367"/>
      <c r="Z18" s="367"/>
    </row>
    <row r="19" spans="1:36" s="10" customFormat="1" ht="18.75" hidden="1" x14ac:dyDescent="0.3">
      <c r="B19" s="29" t="s">
        <v>196</v>
      </c>
      <c r="C19" s="503" t="s">
        <v>172</v>
      </c>
      <c r="D19" s="504"/>
      <c r="E19" s="30" t="s">
        <v>166</v>
      </c>
      <c r="F19" s="11"/>
      <c r="G19" s="552" t="s">
        <v>80</v>
      </c>
      <c r="H19" s="553"/>
      <c r="I19" s="554"/>
      <c r="J19" s="552" t="s">
        <v>128</v>
      </c>
      <c r="K19" s="553"/>
      <c r="L19" s="553"/>
      <c r="M19" s="579" t="s">
        <v>91</v>
      </c>
      <c r="N19" s="579"/>
      <c r="O19" s="579"/>
      <c r="P19" s="367"/>
      <c r="Z19" s="367"/>
    </row>
    <row r="20" spans="1:36" s="10" customFormat="1" ht="18.75" hidden="1" x14ac:dyDescent="0.3">
      <c r="B20" s="29" t="s">
        <v>161</v>
      </c>
      <c r="C20" s="544" t="s">
        <v>222</v>
      </c>
      <c r="D20" s="545"/>
      <c r="E20" s="30" t="s">
        <v>194</v>
      </c>
      <c r="F20" s="11"/>
      <c r="G20" s="549" t="s">
        <v>81</v>
      </c>
      <c r="H20" s="550"/>
      <c r="I20" s="551"/>
      <c r="J20" s="24" t="s">
        <v>82</v>
      </c>
      <c r="K20" s="25"/>
      <c r="L20" s="25"/>
      <c r="M20" s="566" t="s">
        <v>131</v>
      </c>
      <c r="N20" s="566"/>
      <c r="O20" s="566"/>
      <c r="P20" s="367"/>
      <c r="Z20" s="367"/>
    </row>
    <row r="21" spans="1:36" s="10" customFormat="1" ht="18.75" hidden="1" x14ac:dyDescent="0.3">
      <c r="B21" s="29" t="s">
        <v>171</v>
      </c>
      <c r="C21" s="544" t="s">
        <v>169</v>
      </c>
      <c r="D21" s="545"/>
      <c r="E21" s="30"/>
      <c r="F21" s="11"/>
      <c r="G21" s="549" t="s">
        <v>84</v>
      </c>
      <c r="H21" s="550"/>
      <c r="I21" s="551"/>
      <c r="J21" s="24" t="s">
        <v>85</v>
      </c>
      <c r="K21" s="25"/>
      <c r="L21" s="25"/>
      <c r="M21" s="566" t="s">
        <v>132</v>
      </c>
      <c r="N21" s="566"/>
      <c r="O21" s="566"/>
      <c r="P21" s="367"/>
      <c r="Z21" s="367"/>
    </row>
    <row r="22" spans="1:36" s="10" customFormat="1" ht="18.75" hidden="1" x14ac:dyDescent="0.2">
      <c r="F22" s="11"/>
      <c r="G22" s="549" t="s">
        <v>89</v>
      </c>
      <c r="H22" s="550"/>
      <c r="I22" s="551"/>
      <c r="J22" s="24" t="s">
        <v>86</v>
      </c>
      <c r="K22" s="25"/>
      <c r="L22" s="25"/>
      <c r="M22" s="566" t="s">
        <v>133</v>
      </c>
      <c r="N22" s="566"/>
      <c r="O22" s="566"/>
      <c r="P22" s="367"/>
      <c r="Z22" s="367"/>
    </row>
    <row r="23" spans="1:36" s="10" customFormat="1" ht="18.75" hidden="1" x14ac:dyDescent="0.2">
      <c r="F23" s="11"/>
      <c r="G23" s="549" t="s">
        <v>90</v>
      </c>
      <c r="H23" s="550"/>
      <c r="I23" s="551"/>
      <c r="J23" s="24" t="s">
        <v>86</v>
      </c>
      <c r="K23" s="25"/>
      <c r="L23" s="25"/>
      <c r="M23" s="566" t="s">
        <v>134</v>
      </c>
      <c r="N23" s="566"/>
      <c r="O23" s="566"/>
      <c r="P23" s="367"/>
      <c r="Z23" s="367"/>
    </row>
    <row r="24" spans="1:36" s="9" customFormat="1" ht="16.5" thickBot="1" x14ac:dyDescent="0.25">
      <c r="A24" s="16"/>
      <c r="B24" s="17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26"/>
      <c r="N24" s="26"/>
      <c r="O24" s="15"/>
      <c r="P24" s="366"/>
      <c r="Z24" s="366"/>
    </row>
    <row r="25" spans="1:36" s="1" customFormat="1" ht="15.6" customHeight="1" thickTop="1" x14ac:dyDescent="0.2">
      <c r="A25" s="567" t="s">
        <v>0</v>
      </c>
      <c r="B25" s="567" t="s">
        <v>5</v>
      </c>
      <c r="C25" s="567" t="s">
        <v>101</v>
      </c>
      <c r="D25" s="570" t="s">
        <v>97</v>
      </c>
      <c r="E25" s="573" t="s">
        <v>127</v>
      </c>
      <c r="F25" s="574"/>
      <c r="G25" s="574"/>
      <c r="H25" s="574"/>
      <c r="I25" s="575"/>
      <c r="J25" s="563" t="s">
        <v>364</v>
      </c>
      <c r="K25" s="564"/>
      <c r="L25" s="564"/>
      <c r="M25" s="564"/>
      <c r="N25" s="565"/>
      <c r="O25" s="546" t="s">
        <v>118</v>
      </c>
      <c r="P25" s="534" t="s">
        <v>264</v>
      </c>
      <c r="Q25" s="534" t="s">
        <v>268</v>
      </c>
      <c r="R25" s="534" t="s">
        <v>266</v>
      </c>
      <c r="S25" s="534" t="s">
        <v>265</v>
      </c>
      <c r="T25" s="537" t="s">
        <v>267</v>
      </c>
      <c r="W25" s="529" t="s">
        <v>351</v>
      </c>
      <c r="Y25" s="525" t="s">
        <v>352</v>
      </c>
      <c r="Z25" s="527" t="s">
        <v>350</v>
      </c>
    </row>
    <row r="26" spans="1:36" s="1" customFormat="1" ht="15" customHeight="1" x14ac:dyDescent="0.2">
      <c r="A26" s="568"/>
      <c r="B26" s="568"/>
      <c r="C26" s="568"/>
      <c r="D26" s="571"/>
      <c r="E26" s="576" t="s">
        <v>124</v>
      </c>
      <c r="F26" s="559"/>
      <c r="G26" s="558" t="s">
        <v>135</v>
      </c>
      <c r="H26" s="559"/>
      <c r="I26" s="577" t="s">
        <v>126</v>
      </c>
      <c r="J26" s="560" t="s">
        <v>124</v>
      </c>
      <c r="K26" s="561"/>
      <c r="L26" s="562" t="s">
        <v>135</v>
      </c>
      <c r="M26" s="561"/>
      <c r="N26" s="541" t="s">
        <v>126</v>
      </c>
      <c r="O26" s="547"/>
      <c r="P26" s="535"/>
      <c r="Q26" s="535"/>
      <c r="R26" s="535"/>
      <c r="S26" s="535"/>
      <c r="T26" s="538"/>
      <c r="W26" s="530"/>
      <c r="Y26" s="526"/>
      <c r="Z26" s="527"/>
    </row>
    <row r="27" spans="1:36" s="1" customFormat="1" ht="47.25" x14ac:dyDescent="0.2">
      <c r="A27" s="569"/>
      <c r="B27" s="569"/>
      <c r="C27" s="569"/>
      <c r="D27" s="572"/>
      <c r="E27" s="54" t="s">
        <v>136</v>
      </c>
      <c r="F27" s="501" t="s">
        <v>6</v>
      </c>
      <c r="G27" s="501" t="s">
        <v>125</v>
      </c>
      <c r="H27" s="55" t="s">
        <v>3</v>
      </c>
      <c r="I27" s="578"/>
      <c r="J27" s="197" t="s">
        <v>136</v>
      </c>
      <c r="K27" s="506" t="s">
        <v>6</v>
      </c>
      <c r="L27" s="506" t="s">
        <v>125</v>
      </c>
      <c r="M27" s="198" t="s">
        <v>3</v>
      </c>
      <c r="N27" s="542"/>
      <c r="O27" s="548"/>
      <c r="P27" s="535"/>
      <c r="Q27" s="535"/>
      <c r="R27" s="535"/>
      <c r="S27" s="535"/>
      <c r="T27" s="538"/>
      <c r="W27" s="530"/>
      <c r="X27" s="198" t="s">
        <v>338</v>
      </c>
      <c r="Y27" s="198" t="s">
        <v>339</v>
      </c>
      <c r="Z27" s="528"/>
      <c r="AA27" s="198" t="s">
        <v>340</v>
      </c>
      <c r="AB27" s="198" t="s">
        <v>341</v>
      </c>
      <c r="AC27" s="198" t="s">
        <v>342</v>
      </c>
      <c r="AD27" s="198" t="s">
        <v>343</v>
      </c>
      <c r="AE27" s="198" t="s">
        <v>344</v>
      </c>
      <c r="AF27" s="198" t="s">
        <v>345</v>
      </c>
      <c r="AG27" s="198" t="s">
        <v>346</v>
      </c>
      <c r="AH27" s="198" t="s">
        <v>347</v>
      </c>
      <c r="AI27" s="198" t="s">
        <v>348</v>
      </c>
      <c r="AJ27" s="198" t="s">
        <v>349</v>
      </c>
    </row>
    <row r="28" spans="1:36" s="1" customFormat="1" ht="15" customHeight="1" x14ac:dyDescent="0.2">
      <c r="A28" s="55">
        <v>1</v>
      </c>
      <c r="B28" s="55">
        <v>2</v>
      </c>
      <c r="C28" s="55">
        <v>3</v>
      </c>
      <c r="D28" s="505">
        <v>4</v>
      </c>
      <c r="E28" s="54">
        <v>5</v>
      </c>
      <c r="F28" s="55"/>
      <c r="G28" s="55"/>
      <c r="H28" s="55"/>
      <c r="I28" s="56"/>
      <c r="J28" s="197"/>
      <c r="K28" s="198"/>
      <c r="L28" s="198">
        <v>6</v>
      </c>
      <c r="M28" s="198">
        <v>7</v>
      </c>
      <c r="N28" s="199"/>
      <c r="O28" s="193">
        <v>8</v>
      </c>
      <c r="P28" s="535"/>
      <c r="Q28" s="535"/>
      <c r="R28" s="535"/>
      <c r="S28" s="535"/>
      <c r="T28" s="538"/>
      <c r="W28" s="530"/>
      <c r="Z28" s="346"/>
    </row>
    <row r="29" spans="1:36" s="1" customFormat="1" ht="16.5" thickBot="1" x14ac:dyDescent="0.25">
      <c r="A29" s="499" t="s">
        <v>9</v>
      </c>
      <c r="B29" s="57" t="s">
        <v>10</v>
      </c>
      <c r="C29" s="499"/>
      <c r="D29" s="500"/>
      <c r="E29" s="58"/>
      <c r="F29" s="499"/>
      <c r="G29" s="499"/>
      <c r="H29" s="499"/>
      <c r="I29" s="502"/>
      <c r="J29" s="200"/>
      <c r="K29" s="201"/>
      <c r="L29" s="201"/>
      <c r="M29" s="201"/>
      <c r="N29" s="507"/>
      <c r="O29" s="194"/>
      <c r="P29" s="536"/>
      <c r="Q29" s="536"/>
      <c r="R29" s="536"/>
      <c r="S29" s="536"/>
      <c r="T29" s="539"/>
      <c r="W29" s="531"/>
      <c r="X29" s="1">
        <v>1</v>
      </c>
      <c r="Z29" s="346"/>
      <c r="AA29" s="1">
        <v>1</v>
      </c>
      <c r="AB29" s="1">
        <v>4</v>
      </c>
      <c r="AC29" s="1">
        <v>9</v>
      </c>
    </row>
    <row r="30" spans="1:36" s="1" customFormat="1" ht="17.25" thickTop="1" thickBot="1" x14ac:dyDescent="0.3">
      <c r="A30" s="59">
        <v>1</v>
      </c>
      <c r="B30" s="60" t="s">
        <v>120</v>
      </c>
      <c r="C30" s="60" t="s">
        <v>137</v>
      </c>
      <c r="D30" s="61" t="s">
        <v>102</v>
      </c>
      <c r="E30" s="62" t="s">
        <v>216</v>
      </c>
      <c r="F30" s="63">
        <v>6</v>
      </c>
      <c r="G30" s="63" t="s">
        <v>249</v>
      </c>
      <c r="H30" s="63">
        <v>15</v>
      </c>
      <c r="I30" s="64">
        <f>F30+H30</f>
        <v>21</v>
      </c>
      <c r="J30" s="511" t="s">
        <v>216</v>
      </c>
      <c r="K30" s="512">
        <v>6</v>
      </c>
      <c r="L30" s="512" t="s">
        <v>249</v>
      </c>
      <c r="M30" s="36">
        <v>15</v>
      </c>
      <c r="N30" s="37">
        <f>K30+M30</f>
        <v>21</v>
      </c>
      <c r="O30" s="183"/>
      <c r="P30" s="344">
        <v>72</v>
      </c>
      <c r="Q30" s="254">
        <f>(N30*$X$29)-(17*$X$29)</f>
        <v>4</v>
      </c>
      <c r="R30" s="247">
        <f>P30+Q30</f>
        <v>76</v>
      </c>
      <c r="S30" s="187"/>
      <c r="T30" s="187"/>
      <c r="U30" s="346">
        <f t="shared" ref="U30:U72" si="0">(N30*17)-(17*17)</f>
        <v>68</v>
      </c>
      <c r="V30" s="1">
        <f>U30+P30</f>
        <v>140</v>
      </c>
      <c r="W30" s="450">
        <f>P30+Z30</f>
        <v>132</v>
      </c>
      <c r="Z30" s="368">
        <f>Y30+Q30+AA30+AB30+AC30+AD30+AE30+AF30+AG30+AH30+AI30+AJ30</f>
        <v>60</v>
      </c>
      <c r="AA30" s="1">
        <v>4</v>
      </c>
      <c r="AB30" s="1">
        <v>16</v>
      </c>
      <c r="AC30" s="1">
        <v>36</v>
      </c>
    </row>
    <row r="31" spans="1:36" s="1" customFormat="1" ht="126" customHeight="1" thickTop="1" thickBot="1" x14ac:dyDescent="0.3">
      <c r="A31" s="313">
        <v>2</v>
      </c>
      <c r="B31" s="323" t="s">
        <v>79</v>
      </c>
      <c r="C31" s="65" t="s">
        <v>74</v>
      </c>
      <c r="D31" s="66" t="s">
        <v>99</v>
      </c>
      <c r="E31" s="67" t="s">
        <v>256</v>
      </c>
      <c r="F31" s="68">
        <v>11</v>
      </c>
      <c r="G31" s="69" t="s">
        <v>250</v>
      </c>
      <c r="H31" s="68">
        <v>13</v>
      </c>
      <c r="I31" s="70">
        <f>F31+H31</f>
        <v>24</v>
      </c>
      <c r="J31" s="513" t="s">
        <v>298</v>
      </c>
      <c r="K31" s="514">
        <v>11</v>
      </c>
      <c r="L31" s="514" t="s">
        <v>250</v>
      </c>
      <c r="M31" s="209">
        <v>13</v>
      </c>
      <c r="N31" s="210">
        <f>K31+M31</f>
        <v>24</v>
      </c>
      <c r="O31" s="246"/>
      <c r="P31" s="385">
        <v>86</v>
      </c>
      <c r="Q31" s="254">
        <f t="shared" ref="Q31:Q82" si="1">(N31*$X$29)-(17*$X$29)</f>
        <v>7</v>
      </c>
      <c r="R31" s="247">
        <f>P31+Q31</f>
        <v>93</v>
      </c>
      <c r="S31" s="248" t="s">
        <v>363</v>
      </c>
      <c r="T31" s="248" t="s">
        <v>359</v>
      </c>
      <c r="U31" s="1">
        <f t="shared" si="0"/>
        <v>119</v>
      </c>
      <c r="V31" s="1">
        <f t="shared" ref="V31:V32" si="2">U31+P31</f>
        <v>205</v>
      </c>
      <c r="W31" s="450">
        <f t="shared" ref="W31:W82" si="3">P31+Z31</f>
        <v>191</v>
      </c>
      <c r="Z31" s="368">
        <f t="shared" ref="Z31:Z82" si="4">Y31+Q31+AA31+AB31+AC31+AD31+AE31+AF31+AG31+AH31+AI31+AJ31</f>
        <v>105</v>
      </c>
      <c r="AA31" s="1">
        <v>7</v>
      </c>
      <c r="AB31" s="1">
        <v>28</v>
      </c>
      <c r="AC31" s="1">
        <v>63</v>
      </c>
    </row>
    <row r="32" spans="1:36" s="1" customFormat="1" ht="33" thickTop="1" thickBot="1" x14ac:dyDescent="0.25">
      <c r="A32" s="78">
        <v>3</v>
      </c>
      <c r="B32" s="79" t="s">
        <v>24</v>
      </c>
      <c r="C32" s="79" t="s">
        <v>7</v>
      </c>
      <c r="D32" s="80" t="s">
        <v>103</v>
      </c>
      <c r="E32" s="102" t="s">
        <v>261</v>
      </c>
      <c r="F32" s="103">
        <v>6</v>
      </c>
      <c r="G32" s="104" t="s">
        <v>252</v>
      </c>
      <c r="H32" s="103">
        <v>17</v>
      </c>
      <c r="I32" s="98">
        <f t="shared" ref="I32" si="5">F32+H32</f>
        <v>23</v>
      </c>
      <c r="J32" s="515" t="s">
        <v>370</v>
      </c>
      <c r="K32" s="516">
        <v>6</v>
      </c>
      <c r="L32" s="517" t="s">
        <v>366</v>
      </c>
      <c r="M32" s="284">
        <v>13</v>
      </c>
      <c r="N32" s="210">
        <f>K32+M32</f>
        <v>19</v>
      </c>
      <c r="O32" s="286"/>
      <c r="P32" s="345">
        <v>78</v>
      </c>
      <c r="Q32" s="254">
        <f t="shared" si="1"/>
        <v>2</v>
      </c>
      <c r="R32" s="247">
        <f t="shared" ref="R32:R82" si="6">P32+Q32</f>
        <v>80</v>
      </c>
      <c r="S32" s="287"/>
      <c r="T32" s="287"/>
      <c r="U32" s="1">
        <f t="shared" si="0"/>
        <v>34</v>
      </c>
      <c r="V32" s="1">
        <f t="shared" si="2"/>
        <v>112</v>
      </c>
      <c r="W32" s="450">
        <f t="shared" si="3"/>
        <v>164</v>
      </c>
      <c r="Z32" s="368">
        <f t="shared" si="4"/>
        <v>86</v>
      </c>
      <c r="AA32" s="1">
        <v>6</v>
      </c>
      <c r="AB32" s="1">
        <v>24</v>
      </c>
      <c r="AC32" s="1">
        <v>54</v>
      </c>
    </row>
    <row r="33" spans="1:29" s="346" customFormat="1" ht="17.25" thickTop="1" thickBot="1" x14ac:dyDescent="0.3">
      <c r="A33" s="429" t="s">
        <v>11</v>
      </c>
      <c r="B33" s="430" t="s">
        <v>7</v>
      </c>
      <c r="C33" s="431"/>
      <c r="D33" s="432"/>
      <c r="E33" s="433"/>
      <c r="F33" s="431"/>
      <c r="G33" s="431"/>
      <c r="H33" s="431"/>
      <c r="I33" s="434"/>
      <c r="J33" s="435"/>
      <c r="K33" s="436"/>
      <c r="L33" s="436"/>
      <c r="M33" s="436"/>
      <c r="N33" s="347">
        <f t="shared" ref="N33:N83" si="7">K33+M33</f>
        <v>0</v>
      </c>
      <c r="O33" s="437"/>
      <c r="P33" s="344"/>
      <c r="Q33" s="344">
        <f t="shared" si="1"/>
        <v>-17</v>
      </c>
      <c r="R33" s="385">
        <f t="shared" si="6"/>
        <v>-17</v>
      </c>
      <c r="S33" s="344"/>
      <c r="T33" s="344"/>
      <c r="U33" s="346">
        <f t="shared" si="0"/>
        <v>-289</v>
      </c>
      <c r="W33" s="450">
        <f t="shared" si="3"/>
        <v>0</v>
      </c>
      <c r="Z33" s="368"/>
    </row>
    <row r="34" spans="1:29" s="346" customFormat="1" ht="17.25" thickTop="1" thickBot="1" x14ac:dyDescent="0.3">
      <c r="A34" s="438" t="s">
        <v>13</v>
      </c>
      <c r="B34" s="439" t="s">
        <v>65</v>
      </c>
      <c r="C34" s="440"/>
      <c r="D34" s="441"/>
      <c r="E34" s="442"/>
      <c r="F34" s="443"/>
      <c r="G34" s="443"/>
      <c r="H34" s="443"/>
      <c r="I34" s="444"/>
      <c r="J34" s="445"/>
      <c r="K34" s="446"/>
      <c r="L34" s="447"/>
      <c r="M34" s="446"/>
      <c r="N34" s="448">
        <f t="shared" si="7"/>
        <v>0</v>
      </c>
      <c r="O34" s="449"/>
      <c r="P34" s="384"/>
      <c r="Q34" s="344">
        <f t="shared" si="1"/>
        <v>-17</v>
      </c>
      <c r="R34" s="385">
        <f t="shared" si="6"/>
        <v>-17</v>
      </c>
      <c r="S34" s="384"/>
      <c r="T34" s="384"/>
      <c r="U34" s="346">
        <f t="shared" si="0"/>
        <v>-289</v>
      </c>
      <c r="W34" s="450">
        <f t="shared" si="3"/>
        <v>0</v>
      </c>
      <c r="Z34" s="368"/>
    </row>
    <row r="35" spans="1:29" s="1" customFormat="1" ht="33" thickTop="1" thickBot="1" x14ac:dyDescent="0.3">
      <c r="A35" s="314">
        <v>1</v>
      </c>
      <c r="B35" s="321" t="s">
        <v>16</v>
      </c>
      <c r="C35" s="72" t="s">
        <v>56</v>
      </c>
      <c r="D35" s="73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300" t="s">
        <v>307</v>
      </c>
      <c r="K35" s="301">
        <v>19</v>
      </c>
      <c r="L35" s="301" t="s">
        <v>160</v>
      </c>
      <c r="M35" s="250">
        <v>5</v>
      </c>
      <c r="N35" s="259">
        <f t="shared" si="7"/>
        <v>24</v>
      </c>
      <c r="O35" s="302"/>
      <c r="P35" s="344">
        <v>72</v>
      </c>
      <c r="Q35" s="254">
        <f t="shared" si="1"/>
        <v>7</v>
      </c>
      <c r="R35" s="247">
        <f t="shared" si="6"/>
        <v>79</v>
      </c>
      <c r="S35" s="452"/>
      <c r="T35" s="452"/>
      <c r="U35" s="1">
        <f t="shared" si="0"/>
        <v>119</v>
      </c>
      <c r="W35" s="450">
        <f t="shared" si="3"/>
        <v>177</v>
      </c>
      <c r="Z35" s="368">
        <f t="shared" si="4"/>
        <v>105</v>
      </c>
      <c r="AA35" s="1">
        <v>7</v>
      </c>
      <c r="AB35" s="1">
        <v>28</v>
      </c>
      <c r="AC35" s="1">
        <v>63</v>
      </c>
    </row>
    <row r="36" spans="1:29" s="1" customFormat="1" ht="33" thickTop="1" thickBot="1" x14ac:dyDescent="0.25">
      <c r="A36" s="78">
        <v>2</v>
      </c>
      <c r="B36" s="79" t="s">
        <v>14</v>
      </c>
      <c r="C36" s="79" t="s">
        <v>7</v>
      </c>
      <c r="D36" s="80" t="s">
        <v>100</v>
      </c>
      <c r="E36" s="81" t="s">
        <v>263</v>
      </c>
      <c r="F36" s="82">
        <v>18</v>
      </c>
      <c r="G36" s="82" t="s">
        <v>198</v>
      </c>
      <c r="H36" s="83">
        <v>4</v>
      </c>
      <c r="I36" s="84">
        <f t="shared" ref="I36:I82" si="8">F36+H36</f>
        <v>22</v>
      </c>
      <c r="J36" s="303" t="s">
        <v>291</v>
      </c>
      <c r="K36" s="304">
        <v>18</v>
      </c>
      <c r="L36" s="304" t="s">
        <v>198</v>
      </c>
      <c r="M36" s="291">
        <v>4</v>
      </c>
      <c r="N36" s="285">
        <f t="shared" si="7"/>
        <v>22</v>
      </c>
      <c r="O36" s="305"/>
      <c r="P36" s="345">
        <v>57</v>
      </c>
      <c r="Q36" s="254">
        <f t="shared" si="1"/>
        <v>5</v>
      </c>
      <c r="R36" s="247">
        <f t="shared" si="6"/>
        <v>62</v>
      </c>
      <c r="S36" s="451" t="s">
        <v>292</v>
      </c>
      <c r="T36" s="451"/>
      <c r="U36" s="1">
        <f t="shared" si="0"/>
        <v>85</v>
      </c>
      <c r="V36" s="1">
        <f>U36+32</f>
        <v>117</v>
      </c>
      <c r="W36" s="450">
        <f t="shared" si="3"/>
        <v>132</v>
      </c>
      <c r="Z36" s="368">
        <f t="shared" si="4"/>
        <v>75</v>
      </c>
      <c r="AA36" s="1">
        <v>5</v>
      </c>
      <c r="AB36" s="1">
        <v>20</v>
      </c>
      <c r="AC36" s="1">
        <v>45</v>
      </c>
    </row>
    <row r="37" spans="1:29" s="1" customFormat="1" ht="17.25" thickTop="1" thickBot="1" x14ac:dyDescent="0.25">
      <c r="A37" s="78">
        <v>3</v>
      </c>
      <c r="B37" s="79" t="s">
        <v>15</v>
      </c>
      <c r="C37" s="79" t="s">
        <v>7</v>
      </c>
      <c r="D37" s="80" t="s">
        <v>100</v>
      </c>
      <c r="E37" s="85" t="s">
        <v>262</v>
      </c>
      <c r="F37" s="82">
        <v>12</v>
      </c>
      <c r="G37" s="86" t="s">
        <v>259</v>
      </c>
      <c r="H37" s="87">
        <v>10</v>
      </c>
      <c r="I37" s="84">
        <f t="shared" si="8"/>
        <v>22</v>
      </c>
      <c r="J37" s="303" t="s">
        <v>293</v>
      </c>
      <c r="K37" s="304">
        <v>12</v>
      </c>
      <c r="L37" s="304" t="s">
        <v>294</v>
      </c>
      <c r="M37" s="291">
        <v>10</v>
      </c>
      <c r="N37" s="285">
        <v>22</v>
      </c>
      <c r="O37" s="305"/>
      <c r="P37" s="345">
        <v>109</v>
      </c>
      <c r="Q37" s="254">
        <f t="shared" si="1"/>
        <v>5</v>
      </c>
      <c r="R37" s="247">
        <f t="shared" si="6"/>
        <v>114</v>
      </c>
      <c r="S37" s="451"/>
      <c r="T37" s="451"/>
      <c r="U37" s="1">
        <f t="shared" si="0"/>
        <v>85</v>
      </c>
      <c r="W37" s="450">
        <f t="shared" si="3"/>
        <v>184</v>
      </c>
      <c r="Z37" s="368">
        <f t="shared" si="4"/>
        <v>75</v>
      </c>
      <c r="AA37" s="1">
        <v>5</v>
      </c>
      <c r="AB37" s="1">
        <v>20</v>
      </c>
      <c r="AC37" s="1">
        <v>45</v>
      </c>
    </row>
    <row r="38" spans="1:29" s="1" customFormat="1" ht="33" thickTop="1" thickBot="1" x14ac:dyDescent="0.25">
      <c r="A38" s="78">
        <v>4</v>
      </c>
      <c r="B38" s="79" t="s">
        <v>17</v>
      </c>
      <c r="C38" s="79" t="s">
        <v>7</v>
      </c>
      <c r="D38" s="80" t="s">
        <v>100</v>
      </c>
      <c r="E38" s="88" t="s">
        <v>258</v>
      </c>
      <c r="F38" s="82">
        <v>18</v>
      </c>
      <c r="G38" s="82" t="s">
        <v>257</v>
      </c>
      <c r="H38" s="87">
        <v>4</v>
      </c>
      <c r="I38" s="84">
        <f t="shared" si="8"/>
        <v>22</v>
      </c>
      <c r="J38" s="303" t="s">
        <v>295</v>
      </c>
      <c r="K38" s="304">
        <v>18</v>
      </c>
      <c r="L38" s="304" t="s">
        <v>244</v>
      </c>
      <c r="M38" s="291">
        <v>4</v>
      </c>
      <c r="N38" s="285">
        <f t="shared" si="7"/>
        <v>22</v>
      </c>
      <c r="O38" s="305"/>
      <c r="P38" s="345">
        <v>59</v>
      </c>
      <c r="Q38" s="254">
        <f t="shared" si="1"/>
        <v>5</v>
      </c>
      <c r="R38" s="247">
        <f t="shared" si="6"/>
        <v>64</v>
      </c>
      <c r="S38" s="451"/>
      <c r="T38" s="451"/>
      <c r="U38" s="1">
        <f t="shared" si="0"/>
        <v>85</v>
      </c>
      <c r="W38" s="450">
        <f t="shared" si="3"/>
        <v>134</v>
      </c>
      <c r="Z38" s="368">
        <f t="shared" si="4"/>
        <v>75</v>
      </c>
      <c r="AA38" s="1">
        <v>5</v>
      </c>
      <c r="AB38" s="1">
        <v>20</v>
      </c>
      <c r="AC38" s="1">
        <v>45</v>
      </c>
    </row>
    <row r="39" spans="1:29" s="1" customFormat="1" ht="33" thickTop="1" thickBot="1" x14ac:dyDescent="0.25">
      <c r="A39" s="89">
        <v>5</v>
      </c>
      <c r="B39" s="90" t="s">
        <v>18</v>
      </c>
      <c r="C39" s="90" t="s">
        <v>7</v>
      </c>
      <c r="D39" s="91" t="s">
        <v>100</v>
      </c>
      <c r="E39" s="92" t="s">
        <v>187</v>
      </c>
      <c r="F39" s="93">
        <v>19</v>
      </c>
      <c r="G39" s="93" t="s">
        <v>186</v>
      </c>
      <c r="H39" s="94">
        <v>4</v>
      </c>
      <c r="I39" s="95">
        <f t="shared" si="8"/>
        <v>23</v>
      </c>
      <c r="J39" s="306" t="s">
        <v>296</v>
      </c>
      <c r="K39" s="307">
        <v>19</v>
      </c>
      <c r="L39" s="307" t="s">
        <v>186</v>
      </c>
      <c r="M39" s="256">
        <v>4</v>
      </c>
      <c r="N39" s="259">
        <f t="shared" si="7"/>
        <v>23</v>
      </c>
      <c r="O39" s="305"/>
      <c r="P39" s="479">
        <v>108</v>
      </c>
      <c r="Q39" s="254">
        <f t="shared" si="1"/>
        <v>6</v>
      </c>
      <c r="R39" s="247">
        <f t="shared" si="6"/>
        <v>114</v>
      </c>
      <c r="S39" s="451" t="s">
        <v>297</v>
      </c>
      <c r="T39" s="453"/>
      <c r="U39" s="1">
        <f t="shared" si="0"/>
        <v>102</v>
      </c>
      <c r="V39" s="1">
        <f>U39-32</f>
        <v>70</v>
      </c>
      <c r="W39" s="450">
        <f t="shared" si="3"/>
        <v>198</v>
      </c>
      <c r="Z39" s="368">
        <f t="shared" si="4"/>
        <v>90</v>
      </c>
      <c r="AA39" s="1">
        <v>6</v>
      </c>
      <c r="AB39" s="1">
        <v>24</v>
      </c>
      <c r="AC39" s="1">
        <v>54</v>
      </c>
    </row>
    <row r="40" spans="1:29" s="346" customFormat="1" ht="17.25" thickTop="1" thickBot="1" x14ac:dyDescent="0.3">
      <c r="A40" s="389" t="s">
        <v>41</v>
      </c>
      <c r="B40" s="373" t="s">
        <v>19</v>
      </c>
      <c r="C40" s="374"/>
      <c r="D40" s="375"/>
      <c r="E40" s="376"/>
      <c r="F40" s="377"/>
      <c r="G40" s="377"/>
      <c r="H40" s="377"/>
      <c r="I40" s="386">
        <f t="shared" si="8"/>
        <v>0</v>
      </c>
      <c r="J40" s="379"/>
      <c r="K40" s="380"/>
      <c r="L40" s="381"/>
      <c r="M40" s="380"/>
      <c r="N40" s="347">
        <f t="shared" si="7"/>
        <v>0</v>
      </c>
      <c r="O40" s="419"/>
      <c r="P40" s="388"/>
      <c r="Q40" s="344">
        <f t="shared" si="1"/>
        <v>-17</v>
      </c>
      <c r="R40" s="385">
        <f t="shared" si="6"/>
        <v>-17</v>
      </c>
      <c r="S40" s="454"/>
      <c r="T40" s="455"/>
      <c r="U40" s="346">
        <f t="shared" si="0"/>
        <v>-289</v>
      </c>
      <c r="W40" s="450">
        <f t="shared" si="3"/>
        <v>0</v>
      </c>
      <c r="Z40" s="368"/>
    </row>
    <row r="41" spans="1:29" s="1" customFormat="1" ht="48.75" thickTop="1" thickBot="1" x14ac:dyDescent="0.3">
      <c r="A41" s="314">
        <v>6</v>
      </c>
      <c r="B41" s="321" t="s">
        <v>20</v>
      </c>
      <c r="C41" s="72" t="s">
        <v>57</v>
      </c>
      <c r="D41" s="73" t="s">
        <v>102</v>
      </c>
      <c r="E41" s="96" t="s">
        <v>148</v>
      </c>
      <c r="F41" s="75">
        <v>16</v>
      </c>
      <c r="G41" s="75" t="s">
        <v>143</v>
      </c>
      <c r="H41" s="75">
        <v>3</v>
      </c>
      <c r="I41" s="77">
        <f t="shared" si="8"/>
        <v>19</v>
      </c>
      <c r="J41" s="212" t="s">
        <v>308</v>
      </c>
      <c r="K41" s="213">
        <v>22</v>
      </c>
      <c r="L41" s="204" t="s">
        <v>143</v>
      </c>
      <c r="M41" s="213">
        <v>3</v>
      </c>
      <c r="N41" s="205">
        <f t="shared" si="7"/>
        <v>25</v>
      </c>
      <c r="O41" s="214"/>
      <c r="P41" s="347">
        <v>36</v>
      </c>
      <c r="Q41" s="254">
        <f t="shared" si="1"/>
        <v>8</v>
      </c>
      <c r="R41" s="247">
        <f t="shared" si="6"/>
        <v>44</v>
      </c>
      <c r="S41" s="456"/>
      <c r="T41" s="456"/>
      <c r="U41" s="1">
        <f t="shared" si="0"/>
        <v>136</v>
      </c>
      <c r="V41" s="348">
        <f>U41+27</f>
        <v>163</v>
      </c>
      <c r="W41" s="450">
        <f t="shared" si="3"/>
        <v>114</v>
      </c>
      <c r="Z41" s="368">
        <f t="shared" si="4"/>
        <v>78</v>
      </c>
      <c r="AA41" s="1">
        <v>5</v>
      </c>
      <c r="AB41" s="1">
        <v>20</v>
      </c>
      <c r="AC41" s="1">
        <v>45</v>
      </c>
    </row>
    <row r="42" spans="1:29" s="1" customFormat="1" ht="48.75" thickTop="1" thickBot="1" x14ac:dyDescent="0.3">
      <c r="A42" s="315">
        <v>7</v>
      </c>
      <c r="B42" s="326" t="s">
        <v>21</v>
      </c>
      <c r="C42" s="79" t="s">
        <v>7</v>
      </c>
      <c r="D42" s="80" t="s">
        <v>102</v>
      </c>
      <c r="E42" s="97" t="s">
        <v>150</v>
      </c>
      <c r="F42" s="82">
        <v>15</v>
      </c>
      <c r="G42" s="82" t="s">
        <v>246</v>
      </c>
      <c r="H42" s="82">
        <v>5</v>
      </c>
      <c r="I42" s="98">
        <f t="shared" si="8"/>
        <v>20</v>
      </c>
      <c r="J42" s="215" t="s">
        <v>309</v>
      </c>
      <c r="K42" s="216">
        <v>18</v>
      </c>
      <c r="L42" s="217" t="s">
        <v>273</v>
      </c>
      <c r="M42" s="216">
        <v>5</v>
      </c>
      <c r="N42" s="218">
        <f>K42+M42</f>
        <v>23</v>
      </c>
      <c r="O42" s="219"/>
      <c r="P42" s="347">
        <v>45</v>
      </c>
      <c r="Q42" s="254">
        <f t="shared" si="1"/>
        <v>6</v>
      </c>
      <c r="R42" s="247">
        <f t="shared" si="6"/>
        <v>51</v>
      </c>
      <c r="S42" s="457"/>
      <c r="T42" s="457"/>
      <c r="U42" s="1">
        <f t="shared" si="0"/>
        <v>102</v>
      </c>
      <c r="V42" s="348">
        <f>U42+6</f>
        <v>108</v>
      </c>
      <c r="W42" s="450">
        <f t="shared" si="3"/>
        <v>135</v>
      </c>
      <c r="Z42" s="368">
        <f t="shared" si="4"/>
        <v>90</v>
      </c>
      <c r="AA42" s="1">
        <v>6</v>
      </c>
      <c r="AB42" s="1">
        <v>24</v>
      </c>
      <c r="AC42" s="1">
        <v>54</v>
      </c>
    </row>
    <row r="43" spans="1:29" s="1" customFormat="1" ht="48.75" thickTop="1" thickBot="1" x14ac:dyDescent="0.3">
      <c r="A43" s="315">
        <v>8</v>
      </c>
      <c r="B43" s="326" t="s">
        <v>22</v>
      </c>
      <c r="C43" s="79" t="s">
        <v>7</v>
      </c>
      <c r="D43" s="80" t="s">
        <v>102</v>
      </c>
      <c r="E43" s="97" t="s">
        <v>192</v>
      </c>
      <c r="F43" s="82">
        <v>12</v>
      </c>
      <c r="G43" s="82" t="s">
        <v>193</v>
      </c>
      <c r="H43" s="82">
        <v>7</v>
      </c>
      <c r="I43" s="84">
        <f t="shared" si="8"/>
        <v>19</v>
      </c>
      <c r="J43" s="215" t="s">
        <v>371</v>
      </c>
      <c r="K43" s="216">
        <v>15</v>
      </c>
      <c r="L43" s="217" t="s">
        <v>358</v>
      </c>
      <c r="M43" s="216">
        <v>5</v>
      </c>
      <c r="N43" s="218">
        <f t="shared" si="7"/>
        <v>20</v>
      </c>
      <c r="O43" s="219"/>
      <c r="P43" s="347">
        <v>54</v>
      </c>
      <c r="Q43" s="254">
        <f t="shared" si="1"/>
        <v>3</v>
      </c>
      <c r="R43" s="247">
        <f t="shared" si="6"/>
        <v>57</v>
      </c>
      <c r="S43" s="457"/>
      <c r="T43" s="457"/>
      <c r="U43" s="1">
        <f t="shared" si="0"/>
        <v>51</v>
      </c>
      <c r="V43" s="348">
        <f>U43+24</f>
        <v>75</v>
      </c>
      <c r="W43" s="450">
        <f t="shared" si="3"/>
        <v>154</v>
      </c>
      <c r="Z43" s="368">
        <f t="shared" si="4"/>
        <v>100</v>
      </c>
      <c r="AA43" s="1">
        <v>5</v>
      </c>
      <c r="AB43" s="1">
        <v>20</v>
      </c>
      <c r="AC43" s="1">
        <v>72</v>
      </c>
    </row>
    <row r="44" spans="1:29" s="1" customFormat="1" ht="48.75" thickTop="1" thickBot="1" x14ac:dyDescent="0.25">
      <c r="A44" s="316">
        <v>9</v>
      </c>
      <c r="B44" s="322" t="s">
        <v>96</v>
      </c>
      <c r="C44" s="90" t="s">
        <v>7</v>
      </c>
      <c r="D44" s="91" t="s">
        <v>102</v>
      </c>
      <c r="E44" s="99" t="s">
        <v>149</v>
      </c>
      <c r="F44" s="93">
        <v>14</v>
      </c>
      <c r="G44" s="93" t="s">
        <v>231</v>
      </c>
      <c r="H44" s="100">
        <v>5</v>
      </c>
      <c r="I44" s="95">
        <f t="shared" si="8"/>
        <v>19</v>
      </c>
      <c r="J44" s="220" t="s">
        <v>311</v>
      </c>
      <c r="K44" s="221">
        <v>17</v>
      </c>
      <c r="L44" s="221" t="s">
        <v>231</v>
      </c>
      <c r="M44" s="221">
        <v>5</v>
      </c>
      <c r="N44" s="210">
        <f t="shared" si="7"/>
        <v>22</v>
      </c>
      <c r="O44" s="222"/>
      <c r="P44" s="347">
        <v>36</v>
      </c>
      <c r="Q44" s="254">
        <f t="shared" si="1"/>
        <v>5</v>
      </c>
      <c r="R44" s="247">
        <f t="shared" si="6"/>
        <v>41</v>
      </c>
      <c r="S44" s="458"/>
      <c r="T44" s="458"/>
      <c r="U44" s="1">
        <f t="shared" si="0"/>
        <v>85</v>
      </c>
      <c r="V44" s="348">
        <f>U44+15</f>
        <v>100</v>
      </c>
      <c r="W44" s="450">
        <f t="shared" si="3"/>
        <v>111</v>
      </c>
      <c r="Z44" s="368">
        <f t="shared" si="4"/>
        <v>75</v>
      </c>
      <c r="AA44" s="1">
        <v>5</v>
      </c>
      <c r="AB44" s="1">
        <v>20</v>
      </c>
      <c r="AC44" s="1">
        <v>45</v>
      </c>
    </row>
    <row r="45" spans="1:29" s="428" customFormat="1" ht="17.25" thickTop="1" thickBot="1" x14ac:dyDescent="0.25">
      <c r="A45" s="389" t="s">
        <v>44</v>
      </c>
      <c r="B45" s="390" t="s">
        <v>66</v>
      </c>
      <c r="C45" s="391"/>
      <c r="D45" s="392"/>
      <c r="E45" s="402"/>
      <c r="F45" s="403"/>
      <c r="G45" s="403"/>
      <c r="H45" s="403"/>
      <c r="I45" s="386">
        <f t="shared" si="8"/>
        <v>0</v>
      </c>
      <c r="J45" s="404"/>
      <c r="K45" s="405"/>
      <c r="L45" s="427"/>
      <c r="M45" s="405"/>
      <c r="N45" s="347">
        <f t="shared" si="7"/>
        <v>0</v>
      </c>
      <c r="O45" s="387"/>
      <c r="P45" s="388"/>
      <c r="Q45" s="344">
        <f t="shared" si="1"/>
        <v>-17</v>
      </c>
      <c r="R45" s="385">
        <f t="shared" si="6"/>
        <v>-17</v>
      </c>
      <c r="S45" s="454"/>
      <c r="T45" s="459"/>
      <c r="U45" s="346">
        <f t="shared" si="0"/>
        <v>-289</v>
      </c>
      <c r="W45" s="450">
        <f t="shared" si="3"/>
        <v>0</v>
      </c>
      <c r="Z45" s="368"/>
    </row>
    <row r="46" spans="1:29" s="1" customFormat="1" ht="48.75" thickTop="1" thickBot="1" x14ac:dyDescent="0.25">
      <c r="A46" s="71">
        <v>10</v>
      </c>
      <c r="B46" s="72" t="s">
        <v>23</v>
      </c>
      <c r="C46" s="72" t="s">
        <v>57</v>
      </c>
      <c r="D46" s="73" t="s">
        <v>103</v>
      </c>
      <c r="E46" s="96" t="s">
        <v>236</v>
      </c>
      <c r="F46" s="101">
        <v>19</v>
      </c>
      <c r="G46" s="101" t="s">
        <v>235</v>
      </c>
      <c r="H46" s="101">
        <v>3</v>
      </c>
      <c r="I46" s="77">
        <f t="shared" si="8"/>
        <v>22</v>
      </c>
      <c r="J46" s="354" t="s">
        <v>288</v>
      </c>
      <c r="K46" s="288">
        <v>19</v>
      </c>
      <c r="L46" s="251" t="s">
        <v>143</v>
      </c>
      <c r="M46" s="288">
        <v>3</v>
      </c>
      <c r="N46" s="252">
        <f t="shared" si="7"/>
        <v>22</v>
      </c>
      <c r="O46" s="253"/>
      <c r="P46" s="344">
        <v>72</v>
      </c>
      <c r="Q46" s="254">
        <f t="shared" si="1"/>
        <v>5</v>
      </c>
      <c r="R46" s="247">
        <f t="shared" si="6"/>
        <v>77</v>
      </c>
      <c r="S46" s="452"/>
      <c r="T46" s="452"/>
      <c r="U46" s="1">
        <f t="shared" si="0"/>
        <v>85</v>
      </c>
      <c r="V46" s="1">
        <f>U46+27</f>
        <v>112</v>
      </c>
      <c r="W46" s="450">
        <f t="shared" si="3"/>
        <v>147</v>
      </c>
      <c r="Z46" s="368">
        <f t="shared" si="4"/>
        <v>75</v>
      </c>
      <c r="AA46" s="1">
        <v>5</v>
      </c>
      <c r="AB46" s="1">
        <v>20</v>
      </c>
      <c r="AC46" s="1">
        <v>45</v>
      </c>
    </row>
    <row r="47" spans="1:29" s="1" customFormat="1" ht="33" thickTop="1" thickBot="1" x14ac:dyDescent="0.25">
      <c r="A47" s="78">
        <v>11</v>
      </c>
      <c r="B47" s="79" t="s">
        <v>25</v>
      </c>
      <c r="C47" s="79" t="s">
        <v>7</v>
      </c>
      <c r="D47" s="80" t="s">
        <v>103</v>
      </c>
      <c r="E47" s="102" t="s">
        <v>260</v>
      </c>
      <c r="F47" s="103">
        <v>17</v>
      </c>
      <c r="G47" s="103" t="s">
        <v>245</v>
      </c>
      <c r="H47" s="103">
        <v>5</v>
      </c>
      <c r="I47" s="84">
        <f t="shared" si="8"/>
        <v>22</v>
      </c>
      <c r="J47" s="355" t="s">
        <v>289</v>
      </c>
      <c r="K47" s="284">
        <v>17</v>
      </c>
      <c r="L47" s="289" t="s">
        <v>202</v>
      </c>
      <c r="M47" s="284">
        <v>5</v>
      </c>
      <c r="N47" s="285">
        <f t="shared" si="7"/>
        <v>22</v>
      </c>
      <c r="O47" s="290"/>
      <c r="P47" s="345">
        <v>72</v>
      </c>
      <c r="Q47" s="254">
        <f t="shared" si="1"/>
        <v>5</v>
      </c>
      <c r="R47" s="247">
        <f t="shared" si="6"/>
        <v>77</v>
      </c>
      <c r="S47" s="451"/>
      <c r="T47" s="451"/>
      <c r="U47" s="1">
        <f t="shared" si="0"/>
        <v>85</v>
      </c>
      <c r="V47" s="1">
        <f>U47+27</f>
        <v>112</v>
      </c>
      <c r="W47" s="450">
        <f t="shared" si="3"/>
        <v>147</v>
      </c>
      <c r="Z47" s="368">
        <f t="shared" si="4"/>
        <v>75</v>
      </c>
      <c r="AA47" s="1">
        <v>5</v>
      </c>
      <c r="AB47" s="1">
        <v>20</v>
      </c>
      <c r="AC47" s="1">
        <v>45</v>
      </c>
    </row>
    <row r="48" spans="1:29" s="1" customFormat="1" ht="39.75" thickTop="1" thickBot="1" x14ac:dyDescent="0.25">
      <c r="A48" s="315">
        <v>12</v>
      </c>
      <c r="B48" s="324" t="s">
        <v>26</v>
      </c>
      <c r="C48" s="79" t="s">
        <v>7</v>
      </c>
      <c r="D48" s="80" t="s">
        <v>103</v>
      </c>
      <c r="E48" s="105" t="s">
        <v>251</v>
      </c>
      <c r="F48" s="82">
        <v>20</v>
      </c>
      <c r="G48" s="82" t="s">
        <v>199</v>
      </c>
      <c r="H48" s="82">
        <v>6</v>
      </c>
      <c r="I48" s="84">
        <f t="shared" si="8"/>
        <v>26</v>
      </c>
      <c r="J48" s="283" t="s">
        <v>303</v>
      </c>
      <c r="K48" s="291">
        <v>17</v>
      </c>
      <c r="L48" s="289" t="s">
        <v>201</v>
      </c>
      <c r="M48" s="291">
        <v>6</v>
      </c>
      <c r="N48" s="285">
        <f t="shared" si="7"/>
        <v>23</v>
      </c>
      <c r="O48" s="286"/>
      <c r="P48" s="345">
        <v>90</v>
      </c>
      <c r="Q48" s="254">
        <f t="shared" si="1"/>
        <v>6</v>
      </c>
      <c r="R48" s="247">
        <f t="shared" si="6"/>
        <v>96</v>
      </c>
      <c r="S48" s="451" t="s">
        <v>304</v>
      </c>
      <c r="T48" s="451"/>
      <c r="U48" s="1">
        <f t="shared" si="0"/>
        <v>102</v>
      </c>
      <c r="V48" s="346">
        <f>U48-54</f>
        <v>48</v>
      </c>
      <c r="W48" s="450">
        <f t="shared" si="3"/>
        <v>180</v>
      </c>
      <c r="Z48" s="368">
        <f t="shared" si="4"/>
        <v>90</v>
      </c>
      <c r="AA48" s="1">
        <v>6</v>
      </c>
      <c r="AB48" s="1">
        <v>24</v>
      </c>
      <c r="AC48" s="1">
        <v>54</v>
      </c>
    </row>
    <row r="49" spans="1:29" s="369" customFormat="1" ht="17.25" thickTop="1" thickBot="1" x14ac:dyDescent="0.3">
      <c r="A49" s="372" t="s">
        <v>58</v>
      </c>
      <c r="B49" s="373" t="s">
        <v>67</v>
      </c>
      <c r="C49" s="374"/>
      <c r="D49" s="375"/>
      <c r="E49" s="422"/>
      <c r="F49" s="423"/>
      <c r="G49" s="423"/>
      <c r="H49" s="423"/>
      <c r="I49" s="386">
        <f t="shared" si="8"/>
        <v>0</v>
      </c>
      <c r="J49" s="424"/>
      <c r="K49" s="425"/>
      <c r="L49" s="381"/>
      <c r="M49" s="425"/>
      <c r="N49" s="347">
        <f t="shared" si="7"/>
        <v>0</v>
      </c>
      <c r="O49" s="426"/>
      <c r="P49" s="388"/>
      <c r="Q49" s="344">
        <f t="shared" si="1"/>
        <v>-17</v>
      </c>
      <c r="R49" s="385">
        <f t="shared" si="6"/>
        <v>-17</v>
      </c>
      <c r="S49" s="454"/>
      <c r="T49" s="460"/>
      <c r="U49" s="346">
        <f t="shared" si="0"/>
        <v>-289</v>
      </c>
      <c r="W49" s="450">
        <f t="shared" si="3"/>
        <v>0</v>
      </c>
      <c r="Z49" s="368"/>
    </row>
    <row r="50" spans="1:29" ht="33" thickTop="1" thickBot="1" x14ac:dyDescent="0.3">
      <c r="A50" s="71">
        <v>13</v>
      </c>
      <c r="B50" s="72" t="s">
        <v>27</v>
      </c>
      <c r="C50" s="72" t="s">
        <v>56</v>
      </c>
      <c r="D50" s="73" t="s">
        <v>104</v>
      </c>
      <c r="E50" s="106" t="s">
        <v>210</v>
      </c>
      <c r="F50" s="107">
        <v>20</v>
      </c>
      <c r="G50" s="107" t="s">
        <v>218</v>
      </c>
      <c r="H50" s="107">
        <v>5</v>
      </c>
      <c r="I50" s="77">
        <f t="shared" si="8"/>
        <v>25</v>
      </c>
      <c r="J50" s="202" t="s">
        <v>270</v>
      </c>
      <c r="K50" s="203">
        <v>20</v>
      </c>
      <c r="L50" s="204" t="s">
        <v>144</v>
      </c>
      <c r="M50" s="203">
        <v>1</v>
      </c>
      <c r="N50" s="205">
        <f t="shared" si="7"/>
        <v>21</v>
      </c>
      <c r="O50" s="206"/>
      <c r="P50" s="344">
        <v>144</v>
      </c>
      <c r="Q50" s="254">
        <f t="shared" si="1"/>
        <v>4</v>
      </c>
      <c r="R50" s="247">
        <f t="shared" si="6"/>
        <v>148</v>
      </c>
      <c r="S50" s="456" t="s">
        <v>271</v>
      </c>
      <c r="T50" s="461" t="s">
        <v>271</v>
      </c>
      <c r="U50" s="348">
        <f t="shared" si="0"/>
        <v>68</v>
      </c>
      <c r="V50">
        <f>U50-12</f>
        <v>56</v>
      </c>
      <c r="W50" s="450">
        <f t="shared" si="3"/>
        <v>204</v>
      </c>
      <c r="Z50" s="368">
        <f t="shared" si="4"/>
        <v>60</v>
      </c>
      <c r="AA50">
        <v>4</v>
      </c>
      <c r="AB50">
        <v>16</v>
      </c>
      <c r="AC50">
        <v>36</v>
      </c>
    </row>
    <row r="51" spans="1:29" ht="61.5" thickTop="1" thickBot="1" x14ac:dyDescent="0.3">
      <c r="A51" s="316">
        <v>14</v>
      </c>
      <c r="B51" s="90" t="s">
        <v>28</v>
      </c>
      <c r="C51" s="90" t="s">
        <v>7</v>
      </c>
      <c r="D51" s="91" t="s">
        <v>104</v>
      </c>
      <c r="E51" s="108" t="s">
        <v>211</v>
      </c>
      <c r="F51" s="109">
        <v>19</v>
      </c>
      <c r="G51" s="109">
        <v>0</v>
      </c>
      <c r="H51" s="109">
        <v>0</v>
      </c>
      <c r="I51" s="95">
        <f t="shared" si="8"/>
        <v>19</v>
      </c>
      <c r="J51" s="207" t="s">
        <v>272</v>
      </c>
      <c r="K51" s="208">
        <v>19</v>
      </c>
      <c r="L51" s="209">
        <v>0</v>
      </c>
      <c r="M51" s="208">
        <v>0</v>
      </c>
      <c r="N51" s="210">
        <f t="shared" si="7"/>
        <v>19</v>
      </c>
      <c r="O51" s="211" t="s">
        <v>212</v>
      </c>
      <c r="P51" s="479">
        <v>32</v>
      </c>
      <c r="Q51" s="254">
        <f t="shared" si="1"/>
        <v>2</v>
      </c>
      <c r="R51" s="247">
        <f t="shared" si="6"/>
        <v>34</v>
      </c>
      <c r="S51" s="458"/>
      <c r="T51" s="462"/>
      <c r="U51" s="1">
        <f t="shared" si="0"/>
        <v>34</v>
      </c>
      <c r="W51" s="450">
        <f t="shared" si="3"/>
        <v>62</v>
      </c>
      <c r="Z51" s="368">
        <f t="shared" si="4"/>
        <v>30</v>
      </c>
      <c r="AA51">
        <v>2</v>
      </c>
      <c r="AB51">
        <v>8</v>
      </c>
      <c r="AC51">
        <v>18</v>
      </c>
    </row>
    <row r="52" spans="1:29" s="346" customFormat="1" ht="17.25" thickTop="1" thickBot="1" x14ac:dyDescent="0.3">
      <c r="A52" s="389" t="s">
        <v>59</v>
      </c>
      <c r="B52" s="373" t="s">
        <v>68</v>
      </c>
      <c r="D52" s="375"/>
      <c r="E52" s="376"/>
      <c r="F52" s="377"/>
      <c r="G52" s="377"/>
      <c r="H52" s="377"/>
      <c r="I52" s="386">
        <f t="shared" si="8"/>
        <v>0</v>
      </c>
      <c r="J52" s="421"/>
      <c r="K52" s="380"/>
      <c r="L52" s="381"/>
      <c r="M52" s="380"/>
      <c r="N52" s="347">
        <f t="shared" si="7"/>
        <v>0</v>
      </c>
      <c r="O52" s="419"/>
      <c r="P52" s="388"/>
      <c r="Q52" s="344">
        <f t="shared" si="1"/>
        <v>-17</v>
      </c>
      <c r="R52" s="385">
        <f t="shared" si="6"/>
        <v>-17</v>
      </c>
      <c r="S52" s="454"/>
      <c r="T52" s="455"/>
      <c r="U52" s="346">
        <f t="shared" si="0"/>
        <v>-289</v>
      </c>
      <c r="W52" s="450">
        <f t="shared" si="3"/>
        <v>0</v>
      </c>
      <c r="Z52" s="368"/>
    </row>
    <row r="53" spans="1:29" s="1" customFormat="1" ht="96" thickTop="1" thickBot="1" x14ac:dyDescent="0.3">
      <c r="A53" s="110">
        <v>15</v>
      </c>
      <c r="B53" s="111" t="s">
        <v>31</v>
      </c>
      <c r="C53" s="111" t="s">
        <v>57</v>
      </c>
      <c r="D53" s="112" t="s">
        <v>99</v>
      </c>
      <c r="E53" s="113" t="s">
        <v>151</v>
      </c>
      <c r="F53" s="114">
        <v>17</v>
      </c>
      <c r="G53" s="114" t="s">
        <v>143</v>
      </c>
      <c r="H53" s="114">
        <v>3</v>
      </c>
      <c r="I53" s="77">
        <f t="shared" si="8"/>
        <v>20</v>
      </c>
      <c r="J53" s="223" t="s">
        <v>360</v>
      </c>
      <c r="K53" s="224">
        <v>17</v>
      </c>
      <c r="L53" s="225" t="s">
        <v>143</v>
      </c>
      <c r="M53" s="213">
        <v>3</v>
      </c>
      <c r="N53" s="226">
        <f t="shared" si="7"/>
        <v>20</v>
      </c>
      <c r="O53" s="217"/>
      <c r="P53" s="480">
        <v>54</v>
      </c>
      <c r="Q53" s="254">
        <f t="shared" si="1"/>
        <v>3</v>
      </c>
      <c r="R53" s="247">
        <f t="shared" si="6"/>
        <v>57</v>
      </c>
      <c r="S53" s="463" t="s">
        <v>362</v>
      </c>
      <c r="T53" s="464"/>
      <c r="U53" s="1">
        <f t="shared" si="0"/>
        <v>51</v>
      </c>
      <c r="V53" s="1">
        <f>U53+50+42</f>
        <v>143</v>
      </c>
      <c r="W53" s="450">
        <f t="shared" si="3"/>
        <v>191</v>
      </c>
      <c r="Y53" s="1">
        <v>92</v>
      </c>
      <c r="Z53" s="368">
        <f t="shared" si="4"/>
        <v>137</v>
      </c>
      <c r="AA53" s="1">
        <v>3</v>
      </c>
      <c r="AB53" s="1">
        <v>12</v>
      </c>
      <c r="AC53" s="1">
        <v>27</v>
      </c>
    </row>
    <row r="54" spans="1:29" s="1" customFormat="1" ht="64.5" thickTop="1" thickBot="1" x14ac:dyDescent="0.3">
      <c r="A54" s="115">
        <v>16</v>
      </c>
      <c r="B54" s="116" t="s">
        <v>29</v>
      </c>
      <c r="C54" s="116" t="s">
        <v>7</v>
      </c>
      <c r="D54" s="117" t="s">
        <v>99</v>
      </c>
      <c r="E54" s="118" t="s">
        <v>254</v>
      </c>
      <c r="F54" s="119">
        <v>23</v>
      </c>
      <c r="G54" s="119"/>
      <c r="H54" s="119">
        <v>0</v>
      </c>
      <c r="I54" s="84">
        <f t="shared" si="8"/>
        <v>23</v>
      </c>
      <c r="J54" s="227" t="s">
        <v>361</v>
      </c>
      <c r="K54" s="228">
        <v>23</v>
      </c>
      <c r="L54" s="229"/>
      <c r="M54" s="230">
        <v>0</v>
      </c>
      <c r="N54" s="231">
        <f t="shared" si="7"/>
        <v>23</v>
      </c>
      <c r="O54" s="232"/>
      <c r="P54" s="481">
        <v>78</v>
      </c>
      <c r="Q54" s="254">
        <f t="shared" si="1"/>
        <v>6</v>
      </c>
      <c r="R54" s="247">
        <f t="shared" si="6"/>
        <v>84</v>
      </c>
      <c r="S54" s="463" t="s">
        <v>362</v>
      </c>
      <c r="T54" s="465"/>
      <c r="U54" s="1">
        <f t="shared" si="0"/>
        <v>102</v>
      </c>
      <c r="V54" s="1">
        <f>U54+10+7</f>
        <v>119</v>
      </c>
      <c r="W54" s="450">
        <f t="shared" si="3"/>
        <v>185</v>
      </c>
      <c r="Y54" s="1">
        <v>17</v>
      </c>
      <c r="Z54" s="368">
        <f t="shared" si="4"/>
        <v>107</v>
      </c>
      <c r="AA54" s="1">
        <v>6</v>
      </c>
      <c r="AB54" s="1">
        <v>24</v>
      </c>
      <c r="AC54" s="1">
        <v>54</v>
      </c>
    </row>
    <row r="55" spans="1:29" s="1" customFormat="1" ht="48.75" thickTop="1" thickBot="1" x14ac:dyDescent="0.3">
      <c r="A55" s="115">
        <v>17</v>
      </c>
      <c r="B55" s="116" t="s">
        <v>30</v>
      </c>
      <c r="C55" s="116" t="s">
        <v>7</v>
      </c>
      <c r="D55" s="117" t="s">
        <v>99</v>
      </c>
      <c r="E55" s="120" t="s">
        <v>152</v>
      </c>
      <c r="F55" s="119">
        <v>17</v>
      </c>
      <c r="G55" s="121" t="s">
        <v>247</v>
      </c>
      <c r="H55" s="119">
        <v>5</v>
      </c>
      <c r="I55" s="84">
        <f t="shared" si="8"/>
        <v>22</v>
      </c>
      <c r="J55" s="227" t="s">
        <v>277</v>
      </c>
      <c r="K55" s="228">
        <v>17</v>
      </c>
      <c r="L55" s="233" t="s">
        <v>188</v>
      </c>
      <c r="M55" s="228">
        <v>5</v>
      </c>
      <c r="N55" s="231">
        <f t="shared" si="7"/>
        <v>22</v>
      </c>
      <c r="O55" s="232"/>
      <c r="P55" s="481">
        <v>90</v>
      </c>
      <c r="Q55" s="254">
        <f t="shared" si="1"/>
        <v>5</v>
      </c>
      <c r="R55" s="247">
        <f t="shared" si="6"/>
        <v>95</v>
      </c>
      <c r="S55" s="466" t="s">
        <v>278</v>
      </c>
      <c r="T55" s="465"/>
      <c r="U55" s="1">
        <f t="shared" si="0"/>
        <v>85</v>
      </c>
      <c r="V55" s="1">
        <f>U55+21</f>
        <v>106</v>
      </c>
      <c r="W55" s="450">
        <f t="shared" si="3"/>
        <v>186</v>
      </c>
      <c r="Y55" s="1">
        <v>21</v>
      </c>
      <c r="Z55" s="368">
        <f t="shared" si="4"/>
        <v>96</v>
      </c>
      <c r="AA55" s="1">
        <v>5</v>
      </c>
      <c r="AB55" s="1">
        <v>20</v>
      </c>
      <c r="AC55" s="1">
        <v>45</v>
      </c>
    </row>
    <row r="56" spans="1:29" s="1" customFormat="1" ht="33" thickTop="1" thickBot="1" x14ac:dyDescent="0.3">
      <c r="A56" s="89">
        <v>18</v>
      </c>
      <c r="B56" s="90" t="s">
        <v>76</v>
      </c>
      <c r="C56" s="90" t="s">
        <v>7</v>
      </c>
      <c r="D56" s="91" t="s">
        <v>99</v>
      </c>
      <c r="E56" s="99" t="s">
        <v>255</v>
      </c>
      <c r="F56" s="93">
        <v>10</v>
      </c>
      <c r="G56" s="69" t="s">
        <v>253</v>
      </c>
      <c r="H56" s="93">
        <v>12</v>
      </c>
      <c r="I56" s="95">
        <f t="shared" si="8"/>
        <v>22</v>
      </c>
      <c r="J56" s="234" t="s">
        <v>279</v>
      </c>
      <c r="K56" s="221">
        <v>10</v>
      </c>
      <c r="L56" s="209" t="s">
        <v>253</v>
      </c>
      <c r="M56" s="221">
        <v>12</v>
      </c>
      <c r="N56" s="235">
        <f t="shared" si="7"/>
        <v>22</v>
      </c>
      <c r="O56" s="232"/>
      <c r="P56" s="482">
        <v>106</v>
      </c>
      <c r="Q56" s="254">
        <f t="shared" si="1"/>
        <v>5</v>
      </c>
      <c r="R56" s="247">
        <f t="shared" si="6"/>
        <v>111</v>
      </c>
      <c r="S56" s="466" t="s">
        <v>278</v>
      </c>
      <c r="T56" s="467"/>
      <c r="U56" s="1">
        <f t="shared" si="0"/>
        <v>85</v>
      </c>
      <c r="V56" s="1">
        <f>U56+7</f>
        <v>92</v>
      </c>
      <c r="W56" s="450">
        <f t="shared" si="3"/>
        <v>188</v>
      </c>
      <c r="Y56" s="1">
        <v>7</v>
      </c>
      <c r="Z56" s="368">
        <f t="shared" si="4"/>
        <v>82</v>
      </c>
      <c r="AA56" s="1">
        <v>5</v>
      </c>
      <c r="AB56" s="1">
        <v>20</v>
      </c>
      <c r="AC56" s="1">
        <v>45</v>
      </c>
    </row>
    <row r="57" spans="1:29" s="346" customFormat="1" ht="17.25" thickTop="1" thickBot="1" x14ac:dyDescent="0.3">
      <c r="A57" s="372" t="s">
        <v>60</v>
      </c>
      <c r="B57" s="373" t="s">
        <v>32</v>
      </c>
      <c r="C57" s="374"/>
      <c r="D57" s="375"/>
      <c r="E57" s="376"/>
      <c r="F57" s="377"/>
      <c r="G57" s="377"/>
      <c r="H57" s="377"/>
      <c r="I57" s="386">
        <f t="shared" si="8"/>
        <v>0</v>
      </c>
      <c r="J57" s="379"/>
      <c r="K57" s="380"/>
      <c r="L57" s="381"/>
      <c r="M57" s="380"/>
      <c r="N57" s="347">
        <f t="shared" si="7"/>
        <v>0</v>
      </c>
      <c r="O57" s="419"/>
      <c r="P57" s="420"/>
      <c r="Q57" s="344">
        <f t="shared" si="1"/>
        <v>-17</v>
      </c>
      <c r="R57" s="385">
        <f t="shared" si="6"/>
        <v>-17</v>
      </c>
      <c r="S57" s="454"/>
      <c r="T57" s="455"/>
      <c r="U57" s="346">
        <f t="shared" si="0"/>
        <v>-289</v>
      </c>
      <c r="W57" s="450">
        <f t="shared" si="3"/>
        <v>0</v>
      </c>
      <c r="Z57" s="368"/>
    </row>
    <row r="58" spans="1:29" s="1" customFormat="1" ht="80.25" thickTop="1" thickBot="1" x14ac:dyDescent="0.25">
      <c r="A58" s="317">
        <v>19</v>
      </c>
      <c r="B58" s="111" t="s">
        <v>33</v>
      </c>
      <c r="C58" s="111"/>
      <c r="D58" s="112" t="s">
        <v>105</v>
      </c>
      <c r="E58" s="122" t="s">
        <v>153</v>
      </c>
      <c r="F58" s="123">
        <v>26</v>
      </c>
      <c r="G58" s="123"/>
      <c r="H58" s="123">
        <v>0</v>
      </c>
      <c r="I58" s="77">
        <f t="shared" si="8"/>
        <v>26</v>
      </c>
      <c r="J58" s="350" t="s">
        <v>329</v>
      </c>
      <c r="K58" s="261">
        <v>22</v>
      </c>
      <c r="L58" s="262"/>
      <c r="M58" s="263"/>
      <c r="N58" s="264">
        <f t="shared" si="7"/>
        <v>22</v>
      </c>
      <c r="O58" s="543"/>
      <c r="P58" s="483">
        <v>152</v>
      </c>
      <c r="Q58" s="254">
        <f t="shared" si="1"/>
        <v>5</v>
      </c>
      <c r="R58" s="247">
        <f t="shared" si="6"/>
        <v>157</v>
      </c>
      <c r="S58" s="468" t="s">
        <v>287</v>
      </c>
      <c r="T58" s="351" t="s">
        <v>327</v>
      </c>
      <c r="U58" s="346">
        <f t="shared" si="0"/>
        <v>85</v>
      </c>
      <c r="V58" s="1">
        <f>P58+U58</f>
        <v>237</v>
      </c>
      <c r="W58" s="450">
        <f t="shared" si="3"/>
        <v>195</v>
      </c>
      <c r="Y58" s="1">
        <v>24</v>
      </c>
      <c r="Z58" s="368">
        <f t="shared" si="4"/>
        <v>43</v>
      </c>
      <c r="AA58" s="1">
        <v>1</v>
      </c>
      <c r="AB58" s="1">
        <v>4</v>
      </c>
      <c r="AC58" s="1">
        <v>9</v>
      </c>
    </row>
    <row r="59" spans="1:29" s="1" customFormat="1" ht="96" thickTop="1" thickBot="1" x14ac:dyDescent="0.25">
      <c r="A59" s="316">
        <v>20</v>
      </c>
      <c r="B59" s="90" t="s">
        <v>34</v>
      </c>
      <c r="C59" s="90"/>
      <c r="D59" s="91" t="s">
        <v>105</v>
      </c>
      <c r="E59" s="124" t="s">
        <v>154</v>
      </c>
      <c r="F59" s="125">
        <v>21</v>
      </c>
      <c r="G59" s="125"/>
      <c r="H59" s="125">
        <v>0</v>
      </c>
      <c r="I59" s="95">
        <f t="shared" si="8"/>
        <v>21</v>
      </c>
      <c r="J59" s="265" t="s">
        <v>330</v>
      </c>
      <c r="K59" s="266">
        <v>29</v>
      </c>
      <c r="L59" s="267"/>
      <c r="M59" s="266"/>
      <c r="N59" s="268">
        <f t="shared" si="7"/>
        <v>29</v>
      </c>
      <c r="O59" s="543"/>
      <c r="P59" s="483">
        <v>67</v>
      </c>
      <c r="Q59" s="254">
        <f t="shared" si="1"/>
        <v>12</v>
      </c>
      <c r="R59" s="247">
        <f t="shared" si="6"/>
        <v>79</v>
      </c>
      <c r="S59" s="351" t="s">
        <v>287</v>
      </c>
      <c r="T59" s="351" t="s">
        <v>328</v>
      </c>
      <c r="U59" s="346">
        <f t="shared" si="0"/>
        <v>204</v>
      </c>
      <c r="V59" s="1">
        <f>P59+U59</f>
        <v>271</v>
      </c>
      <c r="W59" s="450">
        <f t="shared" si="3"/>
        <v>191</v>
      </c>
      <c r="Y59" s="1">
        <v>42</v>
      </c>
      <c r="Z59" s="368">
        <f t="shared" si="4"/>
        <v>124</v>
      </c>
      <c r="AA59" s="1">
        <v>5</v>
      </c>
      <c r="AB59" s="1">
        <v>20</v>
      </c>
      <c r="AC59" s="1">
        <v>45</v>
      </c>
    </row>
    <row r="60" spans="1:29" s="346" customFormat="1" ht="17.25" thickTop="1" thickBot="1" x14ac:dyDescent="0.3">
      <c r="A60" s="372" t="s">
        <v>61</v>
      </c>
      <c r="B60" s="373" t="s">
        <v>35</v>
      </c>
      <c r="C60" s="374"/>
      <c r="D60" s="375"/>
      <c r="E60" s="376"/>
      <c r="F60" s="377"/>
      <c r="G60" s="377"/>
      <c r="H60" s="377"/>
      <c r="I60" s="378">
        <f t="shared" si="8"/>
        <v>0</v>
      </c>
      <c r="J60" s="379"/>
      <c r="K60" s="380"/>
      <c r="L60" s="381"/>
      <c r="M60" s="380"/>
      <c r="N60" s="382">
        <f t="shared" si="7"/>
        <v>0</v>
      </c>
      <c r="O60" s="416"/>
      <c r="P60" s="417"/>
      <c r="Q60" s="344">
        <f t="shared" si="1"/>
        <v>-17</v>
      </c>
      <c r="R60" s="418">
        <f t="shared" si="6"/>
        <v>-17</v>
      </c>
      <c r="S60" s="454"/>
      <c r="T60" s="455"/>
      <c r="U60" s="346">
        <f t="shared" si="0"/>
        <v>-289</v>
      </c>
      <c r="W60" s="450">
        <f t="shared" si="3"/>
        <v>0</v>
      </c>
      <c r="Z60" s="368"/>
    </row>
    <row r="61" spans="1:29" s="1" customFormat="1" ht="80.25" thickTop="1" thickBot="1" x14ac:dyDescent="0.25">
      <c r="A61" s="110">
        <v>21</v>
      </c>
      <c r="B61" s="111" t="s">
        <v>36</v>
      </c>
      <c r="C61" s="111" t="s">
        <v>56</v>
      </c>
      <c r="D61" s="112" t="s">
        <v>106</v>
      </c>
      <c r="E61" s="96" t="s">
        <v>229</v>
      </c>
      <c r="F61" s="126">
        <v>18</v>
      </c>
      <c r="G61" s="126" t="s">
        <v>144</v>
      </c>
      <c r="H61" s="126">
        <v>1</v>
      </c>
      <c r="I61" s="77">
        <f t="shared" si="8"/>
        <v>19</v>
      </c>
      <c r="J61" s="236" t="s">
        <v>280</v>
      </c>
      <c r="K61" s="237">
        <v>21</v>
      </c>
      <c r="L61" s="225" t="s">
        <v>144</v>
      </c>
      <c r="M61" s="238">
        <v>1</v>
      </c>
      <c r="N61" s="205">
        <f t="shared" si="7"/>
        <v>22</v>
      </c>
      <c r="O61" s="241"/>
      <c r="P61" s="484">
        <v>132</v>
      </c>
      <c r="Q61" s="254">
        <f t="shared" si="1"/>
        <v>5</v>
      </c>
      <c r="R61" s="247">
        <f t="shared" si="6"/>
        <v>137</v>
      </c>
      <c r="S61" s="242" t="s">
        <v>281</v>
      </c>
      <c r="T61" s="242" t="s">
        <v>282</v>
      </c>
      <c r="U61" s="348">
        <f>(N61*17)-(17*17)-18</f>
        <v>67</v>
      </c>
      <c r="V61" s="1">
        <f>U61+P61</f>
        <v>199</v>
      </c>
      <c r="W61" s="450">
        <f t="shared" si="3"/>
        <v>180</v>
      </c>
      <c r="Z61" s="368">
        <f t="shared" si="4"/>
        <v>48</v>
      </c>
      <c r="AA61" s="1">
        <v>5</v>
      </c>
      <c r="AB61" s="1">
        <v>20</v>
      </c>
      <c r="AC61" s="1">
        <v>18</v>
      </c>
    </row>
    <row r="62" spans="1:29" s="1" customFormat="1" ht="65.25" thickTop="1" thickBot="1" x14ac:dyDescent="0.25">
      <c r="A62" s="89">
        <v>22</v>
      </c>
      <c r="B62" s="90" t="s">
        <v>37</v>
      </c>
      <c r="C62" s="90" t="s">
        <v>7</v>
      </c>
      <c r="D62" s="91" t="s">
        <v>106</v>
      </c>
      <c r="E62" s="99" t="s">
        <v>228</v>
      </c>
      <c r="F62" s="127">
        <v>18</v>
      </c>
      <c r="G62" s="127" t="s">
        <v>167</v>
      </c>
      <c r="H62" s="127">
        <v>5</v>
      </c>
      <c r="I62" s="77">
        <f t="shared" si="8"/>
        <v>23</v>
      </c>
      <c r="J62" s="239" t="s">
        <v>283</v>
      </c>
      <c r="K62" s="240">
        <v>15</v>
      </c>
      <c r="L62" s="209" t="s">
        <v>167</v>
      </c>
      <c r="M62" s="240">
        <v>5</v>
      </c>
      <c r="N62" s="210">
        <f t="shared" si="7"/>
        <v>20</v>
      </c>
      <c r="O62" s="243"/>
      <c r="P62" s="485">
        <v>157</v>
      </c>
      <c r="Q62" s="254">
        <f t="shared" si="1"/>
        <v>3</v>
      </c>
      <c r="R62" s="247">
        <f t="shared" si="6"/>
        <v>160</v>
      </c>
      <c r="S62" s="242" t="s">
        <v>284</v>
      </c>
      <c r="T62" s="244" t="s">
        <v>285</v>
      </c>
      <c r="U62" s="348">
        <f>(N62*17)-(17*17)-9</f>
        <v>42</v>
      </c>
      <c r="V62" s="1">
        <f>U62+P62</f>
        <v>199</v>
      </c>
      <c r="W62" s="450">
        <f t="shared" si="3"/>
        <v>175</v>
      </c>
      <c r="Z62" s="368">
        <f t="shared" si="4"/>
        <v>18</v>
      </c>
      <c r="AA62" s="1">
        <v>3</v>
      </c>
      <c r="AB62" s="1">
        <v>12</v>
      </c>
      <c r="AC62" s="1">
        <v>0</v>
      </c>
    </row>
    <row r="63" spans="1:29" s="368" customFormat="1" ht="17.25" thickTop="1" thickBot="1" x14ac:dyDescent="0.3">
      <c r="A63" s="372" t="s">
        <v>62</v>
      </c>
      <c r="B63" s="373" t="s">
        <v>69</v>
      </c>
      <c r="C63" s="373"/>
      <c r="D63" s="408"/>
      <c r="E63" s="409"/>
      <c r="F63" s="410"/>
      <c r="G63" s="410"/>
      <c r="H63" s="410"/>
      <c r="I63" s="386">
        <f t="shared" si="8"/>
        <v>0</v>
      </c>
      <c r="J63" s="411"/>
      <c r="K63" s="412"/>
      <c r="L63" s="413"/>
      <c r="M63" s="412"/>
      <c r="N63" s="347">
        <f t="shared" si="7"/>
        <v>0</v>
      </c>
      <c r="O63" s="415"/>
      <c r="P63" s="345"/>
      <c r="Q63" s="344">
        <f t="shared" si="1"/>
        <v>-17</v>
      </c>
      <c r="R63" s="385">
        <f t="shared" si="6"/>
        <v>-17</v>
      </c>
      <c r="S63" s="469"/>
      <c r="T63" s="470"/>
      <c r="U63" s="346">
        <f t="shared" si="0"/>
        <v>-289</v>
      </c>
      <c r="W63" s="450">
        <f t="shared" si="3"/>
        <v>0</v>
      </c>
    </row>
    <row r="64" spans="1:29" s="1" customFormat="1" ht="111.75" thickTop="1" thickBot="1" x14ac:dyDescent="0.3">
      <c r="A64" s="317">
        <v>23</v>
      </c>
      <c r="B64" s="325" t="s">
        <v>42</v>
      </c>
      <c r="C64" s="111" t="s">
        <v>7</v>
      </c>
      <c r="D64" s="128" t="s">
        <v>111</v>
      </c>
      <c r="E64" s="129" t="s">
        <v>242</v>
      </c>
      <c r="F64" s="130">
        <v>19</v>
      </c>
      <c r="G64" s="130" t="s">
        <v>156</v>
      </c>
      <c r="H64" s="130">
        <v>4</v>
      </c>
      <c r="I64" s="77">
        <f t="shared" si="8"/>
        <v>23</v>
      </c>
      <c r="J64" s="292" t="s">
        <v>305</v>
      </c>
      <c r="K64" s="293">
        <v>13</v>
      </c>
      <c r="L64" s="294" t="s">
        <v>156</v>
      </c>
      <c r="M64" s="295">
        <v>4</v>
      </c>
      <c r="N64" s="252">
        <f t="shared" si="7"/>
        <v>17</v>
      </c>
      <c r="O64" s="296"/>
      <c r="P64" s="347">
        <v>168</v>
      </c>
      <c r="Q64" s="254">
        <f t="shared" si="1"/>
        <v>0</v>
      </c>
      <c r="R64" s="247">
        <f t="shared" si="6"/>
        <v>168</v>
      </c>
      <c r="S64" s="297" t="s">
        <v>306</v>
      </c>
      <c r="T64" s="451"/>
      <c r="U64" s="1">
        <f t="shared" si="0"/>
        <v>0</v>
      </c>
      <c r="V64" s="1">
        <f>U64+P64</f>
        <v>168</v>
      </c>
      <c r="W64" s="450">
        <f t="shared" si="3"/>
        <v>168</v>
      </c>
      <c r="Z64" s="368">
        <f t="shared" si="4"/>
        <v>0</v>
      </c>
      <c r="AA64" s="1">
        <v>0</v>
      </c>
      <c r="AB64" s="1">
        <v>0</v>
      </c>
      <c r="AC64" s="1">
        <v>0</v>
      </c>
    </row>
    <row r="65" spans="1:29" s="1" customFormat="1" ht="64.5" thickTop="1" thickBot="1" x14ac:dyDescent="0.3">
      <c r="A65" s="316">
        <v>24</v>
      </c>
      <c r="B65" s="322" t="s">
        <v>43</v>
      </c>
      <c r="C65" s="90" t="s">
        <v>7</v>
      </c>
      <c r="D65" s="131" t="s">
        <v>111</v>
      </c>
      <c r="E65" s="132" t="s">
        <v>243</v>
      </c>
      <c r="F65" s="94">
        <v>17</v>
      </c>
      <c r="G65" s="94" t="s">
        <v>181</v>
      </c>
      <c r="H65" s="94">
        <v>4</v>
      </c>
      <c r="I65" s="95">
        <f t="shared" si="8"/>
        <v>21</v>
      </c>
      <c r="J65" s="249" t="s">
        <v>316</v>
      </c>
      <c r="K65" s="298">
        <v>14</v>
      </c>
      <c r="L65" s="257" t="s">
        <v>181</v>
      </c>
      <c r="M65" s="298">
        <v>4</v>
      </c>
      <c r="N65" s="259">
        <f t="shared" si="7"/>
        <v>18</v>
      </c>
      <c r="O65" s="299"/>
      <c r="P65" s="486">
        <v>142</v>
      </c>
      <c r="Q65" s="254">
        <f t="shared" si="1"/>
        <v>1</v>
      </c>
      <c r="R65" s="247">
        <f t="shared" si="6"/>
        <v>143</v>
      </c>
      <c r="S65" s="343" t="s">
        <v>290</v>
      </c>
      <c r="T65" s="471">
        <v>0</v>
      </c>
      <c r="U65" s="1">
        <f t="shared" si="0"/>
        <v>17</v>
      </c>
      <c r="V65" s="1">
        <f>U65+P65</f>
        <v>159</v>
      </c>
      <c r="W65" s="450">
        <f t="shared" si="3"/>
        <v>157</v>
      </c>
      <c r="Z65" s="368">
        <f t="shared" si="4"/>
        <v>15</v>
      </c>
      <c r="AA65" s="1">
        <v>1</v>
      </c>
      <c r="AB65" s="1">
        <v>4</v>
      </c>
      <c r="AC65" s="1">
        <v>9</v>
      </c>
    </row>
    <row r="66" spans="1:29" s="368" customFormat="1" ht="17.25" thickTop="1" thickBot="1" x14ac:dyDescent="0.3">
      <c r="A66" s="372" t="s">
        <v>9</v>
      </c>
      <c r="B66" s="373" t="s">
        <v>70</v>
      </c>
      <c r="C66" s="373"/>
      <c r="D66" s="408"/>
      <c r="E66" s="409"/>
      <c r="F66" s="410"/>
      <c r="G66" s="410"/>
      <c r="H66" s="410"/>
      <c r="I66" s="386">
        <f t="shared" si="8"/>
        <v>0</v>
      </c>
      <c r="J66" s="411"/>
      <c r="K66" s="412"/>
      <c r="L66" s="413"/>
      <c r="M66" s="412"/>
      <c r="N66" s="347">
        <f t="shared" si="7"/>
        <v>0</v>
      </c>
      <c r="O66" s="414"/>
      <c r="P66" s="388"/>
      <c r="Q66" s="344">
        <f t="shared" si="1"/>
        <v>-17</v>
      </c>
      <c r="R66" s="385">
        <f t="shared" si="6"/>
        <v>-17</v>
      </c>
      <c r="S66" s="454"/>
      <c r="T66" s="472"/>
      <c r="U66" s="346">
        <f t="shared" si="0"/>
        <v>-289</v>
      </c>
      <c r="W66" s="450">
        <f t="shared" si="3"/>
        <v>0</v>
      </c>
    </row>
    <row r="67" spans="1:29" s="1" customFormat="1" ht="33" thickTop="1" thickBot="1" x14ac:dyDescent="0.25">
      <c r="A67" s="71">
        <v>25</v>
      </c>
      <c r="B67" s="328" t="s">
        <v>75</v>
      </c>
      <c r="C67" s="328" t="s">
        <v>57</v>
      </c>
      <c r="D67" s="329" t="s">
        <v>107</v>
      </c>
      <c r="E67" s="330" t="s">
        <v>204</v>
      </c>
      <c r="F67" s="331">
        <v>18</v>
      </c>
      <c r="G67" s="331" t="s">
        <v>155</v>
      </c>
      <c r="H67" s="331">
        <v>3</v>
      </c>
      <c r="I67" s="332">
        <f t="shared" si="8"/>
        <v>21</v>
      </c>
      <c r="J67" s="249" t="s">
        <v>204</v>
      </c>
      <c r="K67" s="288">
        <v>18</v>
      </c>
      <c r="L67" s="308" t="s">
        <v>365</v>
      </c>
      <c r="M67" s="288">
        <v>7</v>
      </c>
      <c r="N67" s="252">
        <f t="shared" si="7"/>
        <v>25</v>
      </c>
      <c r="O67" s="253"/>
      <c r="P67" s="344">
        <v>72</v>
      </c>
      <c r="Q67" s="254">
        <f t="shared" si="1"/>
        <v>8</v>
      </c>
      <c r="R67" s="247">
        <f t="shared" si="6"/>
        <v>80</v>
      </c>
      <c r="S67" s="452"/>
      <c r="T67" s="452"/>
      <c r="U67" s="346">
        <f t="shared" si="0"/>
        <v>136</v>
      </c>
      <c r="V67" s="1">
        <f>U67+P67</f>
        <v>208</v>
      </c>
      <c r="W67" s="450">
        <f t="shared" si="3"/>
        <v>136</v>
      </c>
      <c r="Z67" s="368">
        <f t="shared" si="4"/>
        <v>64</v>
      </c>
      <c r="AA67" s="1">
        <v>4</v>
      </c>
      <c r="AB67" s="1">
        <v>16</v>
      </c>
      <c r="AC67" s="1">
        <v>36</v>
      </c>
    </row>
    <row r="68" spans="1:29" s="1" customFormat="1" ht="33" thickTop="1" thickBot="1" x14ac:dyDescent="0.25">
      <c r="A68" s="78">
        <v>26</v>
      </c>
      <c r="B68" s="333" t="s">
        <v>45</v>
      </c>
      <c r="C68" s="333" t="s">
        <v>7</v>
      </c>
      <c r="D68" s="334" t="s">
        <v>107</v>
      </c>
      <c r="E68" s="335" t="s">
        <v>312</v>
      </c>
      <c r="F68" s="336">
        <v>18</v>
      </c>
      <c r="G68" s="336" t="s">
        <v>200</v>
      </c>
      <c r="H68" s="336">
        <v>4</v>
      </c>
      <c r="I68" s="337">
        <v>22</v>
      </c>
      <c r="J68" s="309" t="s">
        <v>214</v>
      </c>
      <c r="K68" s="284">
        <v>12</v>
      </c>
      <c r="L68" s="310" t="s">
        <v>200</v>
      </c>
      <c r="M68" s="284">
        <v>4</v>
      </c>
      <c r="N68" s="285">
        <f t="shared" si="7"/>
        <v>16</v>
      </c>
      <c r="O68" s="286"/>
      <c r="P68" s="345">
        <v>180</v>
      </c>
      <c r="Q68" s="254">
        <f t="shared" si="1"/>
        <v>-1</v>
      </c>
      <c r="R68" s="247">
        <f t="shared" si="6"/>
        <v>179</v>
      </c>
      <c r="S68" s="451"/>
      <c r="T68" s="451"/>
      <c r="U68" s="1">
        <f t="shared" si="0"/>
        <v>-17</v>
      </c>
      <c r="V68" s="1">
        <f t="shared" ref="V68:V70" si="9">U68+P68</f>
        <v>163</v>
      </c>
      <c r="W68" s="450">
        <f t="shared" si="3"/>
        <v>165</v>
      </c>
      <c r="Z68" s="368">
        <f t="shared" si="4"/>
        <v>-15</v>
      </c>
      <c r="AA68" s="1">
        <v>-1</v>
      </c>
      <c r="AB68" s="1">
        <v>-4</v>
      </c>
      <c r="AC68" s="1">
        <v>-9</v>
      </c>
    </row>
    <row r="69" spans="1:29" s="1" customFormat="1" ht="33" thickTop="1" thickBot="1" x14ac:dyDescent="0.25">
      <c r="A69" s="78">
        <v>27</v>
      </c>
      <c r="B69" s="333" t="s">
        <v>46</v>
      </c>
      <c r="C69" s="333" t="s">
        <v>7</v>
      </c>
      <c r="D69" s="334" t="s">
        <v>107</v>
      </c>
      <c r="E69" s="335" t="s">
        <v>213</v>
      </c>
      <c r="F69" s="336">
        <v>18</v>
      </c>
      <c r="G69" s="336" t="s">
        <v>248</v>
      </c>
      <c r="H69" s="336">
        <v>5</v>
      </c>
      <c r="I69" s="337">
        <f t="shared" si="8"/>
        <v>23</v>
      </c>
      <c r="J69" s="309" t="s">
        <v>208</v>
      </c>
      <c r="K69" s="284">
        <v>15</v>
      </c>
      <c r="L69" s="310" t="s">
        <v>221</v>
      </c>
      <c r="M69" s="284">
        <v>5</v>
      </c>
      <c r="N69" s="285">
        <f t="shared" si="7"/>
        <v>20</v>
      </c>
      <c r="O69" s="286"/>
      <c r="P69" s="345">
        <v>105</v>
      </c>
      <c r="Q69" s="254">
        <f t="shared" si="1"/>
        <v>3</v>
      </c>
      <c r="R69" s="247">
        <f t="shared" si="6"/>
        <v>108</v>
      </c>
      <c r="S69" s="451"/>
      <c r="T69" s="451"/>
      <c r="U69" s="346">
        <f t="shared" si="0"/>
        <v>51</v>
      </c>
      <c r="V69" s="1">
        <f t="shared" si="9"/>
        <v>156</v>
      </c>
      <c r="W69" s="450">
        <f t="shared" si="3"/>
        <v>150</v>
      </c>
      <c r="Z69" s="368">
        <f t="shared" si="4"/>
        <v>45</v>
      </c>
      <c r="AA69" s="1">
        <v>3</v>
      </c>
      <c r="AB69" s="1">
        <v>12</v>
      </c>
      <c r="AC69" s="1">
        <v>27</v>
      </c>
    </row>
    <row r="70" spans="1:29" s="1" customFormat="1" ht="33" thickTop="1" thickBot="1" x14ac:dyDescent="0.25">
      <c r="A70" s="315">
        <v>28</v>
      </c>
      <c r="B70" s="333" t="s">
        <v>47</v>
      </c>
      <c r="C70" s="333" t="s">
        <v>7</v>
      </c>
      <c r="D70" s="334" t="s">
        <v>107</v>
      </c>
      <c r="E70" s="335" t="s">
        <v>313</v>
      </c>
      <c r="F70" s="336">
        <v>6</v>
      </c>
      <c r="G70" s="338"/>
      <c r="H70" s="336">
        <v>0</v>
      </c>
      <c r="I70" s="337">
        <v>7</v>
      </c>
      <c r="J70" s="311" t="s">
        <v>205</v>
      </c>
      <c r="K70" s="284">
        <v>15</v>
      </c>
      <c r="L70" s="310" t="s">
        <v>209</v>
      </c>
      <c r="M70" s="284">
        <v>4</v>
      </c>
      <c r="N70" s="285">
        <f t="shared" si="7"/>
        <v>19</v>
      </c>
      <c r="O70" s="312"/>
      <c r="P70" s="345">
        <v>0</v>
      </c>
      <c r="Q70" s="254">
        <f t="shared" si="1"/>
        <v>2</v>
      </c>
      <c r="R70" s="247">
        <f t="shared" si="6"/>
        <v>2</v>
      </c>
      <c r="S70" s="451"/>
      <c r="T70" s="451"/>
      <c r="U70" s="1">
        <f>(N70*17)-(14*17)</f>
        <v>85</v>
      </c>
      <c r="V70" s="1">
        <f t="shared" si="9"/>
        <v>85</v>
      </c>
      <c r="W70" s="450">
        <f t="shared" si="3"/>
        <v>69</v>
      </c>
      <c r="Z70" s="368">
        <f t="shared" si="4"/>
        <v>69</v>
      </c>
      <c r="AA70" s="1">
        <v>2</v>
      </c>
      <c r="AB70" s="1">
        <v>20</v>
      </c>
      <c r="AC70" s="1">
        <v>45</v>
      </c>
    </row>
    <row r="71" spans="1:29" s="346" customFormat="1" ht="17.25" thickTop="1" thickBot="1" x14ac:dyDescent="0.3">
      <c r="A71" s="372" t="s">
        <v>63</v>
      </c>
      <c r="B71" s="373" t="s">
        <v>38</v>
      </c>
      <c r="C71" s="374"/>
      <c r="D71" s="375"/>
      <c r="E71" s="376"/>
      <c r="F71" s="377"/>
      <c r="G71" s="377"/>
      <c r="H71" s="377"/>
      <c r="I71" s="378">
        <f t="shared" si="8"/>
        <v>0</v>
      </c>
      <c r="J71" s="379"/>
      <c r="K71" s="380"/>
      <c r="L71" s="381"/>
      <c r="M71" s="380"/>
      <c r="N71" s="382">
        <f t="shared" si="7"/>
        <v>0</v>
      </c>
      <c r="O71" s="383"/>
      <c r="P71" s="384"/>
      <c r="Q71" s="344">
        <f t="shared" si="1"/>
        <v>-17</v>
      </c>
      <c r="R71" s="385">
        <f t="shared" si="6"/>
        <v>-17</v>
      </c>
      <c r="S71" s="473"/>
      <c r="T71" s="473"/>
      <c r="U71" s="346">
        <f t="shared" si="0"/>
        <v>-289</v>
      </c>
      <c r="W71" s="450">
        <f t="shared" si="3"/>
        <v>0</v>
      </c>
      <c r="Z71" s="368"/>
    </row>
    <row r="72" spans="1:29" s="1" customFormat="1" ht="17.25" thickTop="1" thickBot="1" x14ac:dyDescent="0.3">
      <c r="A72" s="314">
        <v>29</v>
      </c>
      <c r="B72" s="72" t="s">
        <v>39</v>
      </c>
      <c r="C72" s="72" t="s">
        <v>7</v>
      </c>
      <c r="D72" s="73" t="s">
        <v>108</v>
      </c>
      <c r="E72" s="133" t="s">
        <v>157</v>
      </c>
      <c r="F72" s="75">
        <v>6</v>
      </c>
      <c r="G72" s="75" t="s">
        <v>159</v>
      </c>
      <c r="H72" s="75">
        <v>6</v>
      </c>
      <c r="I72" s="77">
        <f t="shared" si="8"/>
        <v>12</v>
      </c>
      <c r="J72" s="509" t="s">
        <v>367</v>
      </c>
      <c r="K72" s="251">
        <v>8</v>
      </c>
      <c r="L72" s="510" t="s">
        <v>159</v>
      </c>
      <c r="M72" s="250">
        <v>6</v>
      </c>
      <c r="N72" s="264">
        <f t="shared" si="7"/>
        <v>14</v>
      </c>
      <c r="O72" s="508"/>
      <c r="P72" s="487">
        <v>46</v>
      </c>
      <c r="Q72" s="254">
        <f t="shared" si="1"/>
        <v>-3</v>
      </c>
      <c r="R72" s="247">
        <f t="shared" si="6"/>
        <v>43</v>
      </c>
      <c r="S72" s="468"/>
      <c r="T72" s="468"/>
      <c r="U72" s="346">
        <f t="shared" si="0"/>
        <v>-51</v>
      </c>
      <c r="W72" s="450">
        <f t="shared" si="3"/>
        <v>1</v>
      </c>
      <c r="Z72" s="368">
        <f t="shared" si="4"/>
        <v>-45</v>
      </c>
      <c r="AA72" s="1">
        <v>-3</v>
      </c>
      <c r="AB72" s="1">
        <v>-12</v>
      </c>
      <c r="AC72" s="1">
        <v>-27</v>
      </c>
    </row>
    <row r="73" spans="1:29" s="1" customFormat="1" ht="33" thickTop="1" thickBot="1" x14ac:dyDescent="0.25">
      <c r="A73" s="89">
        <v>30</v>
      </c>
      <c r="B73" s="90" t="s">
        <v>40</v>
      </c>
      <c r="C73" s="90" t="s">
        <v>56</v>
      </c>
      <c r="D73" s="91" t="s">
        <v>108</v>
      </c>
      <c r="E73" s="99" t="s">
        <v>225</v>
      </c>
      <c r="F73" s="93">
        <v>15</v>
      </c>
      <c r="G73" s="93" t="s">
        <v>224</v>
      </c>
      <c r="H73" s="93">
        <v>7</v>
      </c>
      <c r="I73" s="95">
        <f t="shared" si="8"/>
        <v>22</v>
      </c>
      <c r="J73" s="255" t="s">
        <v>368</v>
      </c>
      <c r="K73" s="256">
        <v>13</v>
      </c>
      <c r="L73" s="521" t="s">
        <v>224</v>
      </c>
      <c r="M73" s="258">
        <v>8</v>
      </c>
      <c r="N73" s="268">
        <f t="shared" si="7"/>
        <v>21</v>
      </c>
      <c r="O73" s="276"/>
      <c r="P73" s="488">
        <v>108</v>
      </c>
      <c r="Q73" s="254">
        <f t="shared" si="1"/>
        <v>4</v>
      </c>
      <c r="R73" s="247">
        <f t="shared" si="6"/>
        <v>112</v>
      </c>
      <c r="S73" s="351"/>
      <c r="T73" s="351"/>
      <c r="U73" s="346">
        <f>(N73*17)-(17*17)</f>
        <v>68</v>
      </c>
      <c r="V73" s="1">
        <f>U73+P73</f>
        <v>176</v>
      </c>
      <c r="W73" s="450">
        <f t="shared" si="3"/>
        <v>168</v>
      </c>
      <c r="Z73" s="368">
        <f t="shared" si="4"/>
        <v>60</v>
      </c>
      <c r="AA73" s="1">
        <v>4</v>
      </c>
      <c r="AB73" s="1">
        <v>16</v>
      </c>
      <c r="AC73" s="1">
        <v>36</v>
      </c>
    </row>
    <row r="74" spans="1:29" s="346" customFormat="1" ht="17.25" thickTop="1" thickBot="1" x14ac:dyDescent="0.3">
      <c r="A74" s="372" t="s">
        <v>64</v>
      </c>
      <c r="B74" s="373" t="s">
        <v>71</v>
      </c>
      <c r="C74" s="374"/>
      <c r="D74" s="375"/>
      <c r="E74" s="376"/>
      <c r="F74" s="377"/>
      <c r="G74" s="377"/>
      <c r="H74" s="377"/>
      <c r="I74" s="386">
        <f t="shared" si="8"/>
        <v>0</v>
      </c>
      <c r="J74" s="379"/>
      <c r="K74" s="380"/>
      <c r="L74" s="381"/>
      <c r="M74" s="380"/>
      <c r="N74" s="347">
        <f t="shared" si="7"/>
        <v>0</v>
      </c>
      <c r="O74" s="387"/>
      <c r="P74" s="388"/>
      <c r="Q74" s="344">
        <f t="shared" si="1"/>
        <v>-17</v>
      </c>
      <c r="R74" s="385">
        <f t="shared" si="6"/>
        <v>-17</v>
      </c>
      <c r="S74" s="454"/>
      <c r="T74" s="455"/>
      <c r="U74" s="346">
        <f t="shared" ref="U74:U82" si="10">(N74*17)-(17*17)</f>
        <v>-289</v>
      </c>
      <c r="W74" s="450">
        <f t="shared" si="3"/>
        <v>0</v>
      </c>
      <c r="Z74" s="368"/>
    </row>
    <row r="75" spans="1:29" s="1" customFormat="1" ht="64.5" thickTop="1" thickBot="1" x14ac:dyDescent="0.3">
      <c r="A75" s="71">
        <v>31</v>
      </c>
      <c r="B75" s="72" t="s">
        <v>48</v>
      </c>
      <c r="C75" s="72" t="s">
        <v>57</v>
      </c>
      <c r="D75" s="73" t="s">
        <v>357</v>
      </c>
      <c r="E75" s="133" t="s">
        <v>158</v>
      </c>
      <c r="F75" s="75">
        <v>20</v>
      </c>
      <c r="G75" s="134" t="s">
        <v>234</v>
      </c>
      <c r="H75" s="75">
        <v>3</v>
      </c>
      <c r="I75" s="135">
        <f t="shared" si="8"/>
        <v>23</v>
      </c>
      <c r="J75" s="356" t="s">
        <v>334</v>
      </c>
      <c r="K75" s="357">
        <v>17</v>
      </c>
      <c r="L75" s="357" t="s">
        <v>145</v>
      </c>
      <c r="M75" s="250">
        <v>3</v>
      </c>
      <c r="N75" s="252">
        <f t="shared" si="7"/>
        <v>20</v>
      </c>
      <c r="O75" s="272"/>
      <c r="P75" s="487">
        <v>115</v>
      </c>
      <c r="Q75" s="254">
        <f t="shared" si="1"/>
        <v>3</v>
      </c>
      <c r="R75" s="247">
        <f t="shared" si="6"/>
        <v>118</v>
      </c>
      <c r="S75" s="468"/>
      <c r="T75" s="468"/>
      <c r="U75" s="346">
        <f t="shared" si="10"/>
        <v>51</v>
      </c>
      <c r="V75" s="1">
        <f>U75+P75</f>
        <v>166</v>
      </c>
      <c r="W75" s="450">
        <f t="shared" si="3"/>
        <v>163</v>
      </c>
      <c r="Z75" s="368">
        <f t="shared" si="4"/>
        <v>48</v>
      </c>
      <c r="AA75" s="1">
        <v>3</v>
      </c>
      <c r="AB75" s="1">
        <v>24</v>
      </c>
      <c r="AC75" s="1">
        <v>18</v>
      </c>
    </row>
    <row r="76" spans="1:29" s="1" customFormat="1" ht="33" thickTop="1" thickBot="1" x14ac:dyDescent="0.3">
      <c r="A76" s="78">
        <v>32</v>
      </c>
      <c r="B76" s="79" t="s">
        <v>52</v>
      </c>
      <c r="C76" s="79" t="s">
        <v>7</v>
      </c>
      <c r="D76" s="80" t="s">
        <v>109</v>
      </c>
      <c r="E76" s="136" t="s">
        <v>220</v>
      </c>
      <c r="F76" s="82">
        <v>20</v>
      </c>
      <c r="G76" s="82" t="s">
        <v>207</v>
      </c>
      <c r="H76" s="82">
        <v>4</v>
      </c>
      <c r="I76" s="84">
        <f t="shared" si="8"/>
        <v>24</v>
      </c>
      <c r="J76" s="358" t="s">
        <v>335</v>
      </c>
      <c r="K76" s="359">
        <v>14</v>
      </c>
      <c r="L76" s="359" t="s">
        <v>207</v>
      </c>
      <c r="M76" s="291">
        <v>4</v>
      </c>
      <c r="N76" s="285">
        <f t="shared" si="7"/>
        <v>18</v>
      </c>
      <c r="O76" s="279"/>
      <c r="P76" s="483">
        <v>108</v>
      </c>
      <c r="Q76" s="254">
        <f t="shared" si="1"/>
        <v>1</v>
      </c>
      <c r="R76" s="247">
        <f t="shared" si="6"/>
        <v>109</v>
      </c>
      <c r="S76" s="474"/>
      <c r="T76" s="468"/>
      <c r="U76" s="346">
        <f t="shared" si="10"/>
        <v>17</v>
      </c>
      <c r="V76" s="1">
        <f t="shared" ref="V76:V82" si="11">U76+P76</f>
        <v>125</v>
      </c>
      <c r="W76" s="450">
        <f t="shared" si="3"/>
        <v>147</v>
      </c>
      <c r="Z76" s="368">
        <f t="shared" si="4"/>
        <v>39</v>
      </c>
      <c r="AA76" s="1">
        <v>1</v>
      </c>
      <c r="AB76" s="1">
        <v>28</v>
      </c>
      <c r="AC76" s="1">
        <v>9</v>
      </c>
    </row>
    <row r="77" spans="1:29" s="1" customFormat="1" ht="33" thickTop="1" thickBot="1" x14ac:dyDescent="0.25">
      <c r="A77" s="89">
        <v>33</v>
      </c>
      <c r="B77" s="90" t="s">
        <v>53</v>
      </c>
      <c r="C77" s="90" t="s">
        <v>7</v>
      </c>
      <c r="D77" s="91" t="s">
        <v>109</v>
      </c>
      <c r="E77" s="137" t="s">
        <v>219</v>
      </c>
      <c r="F77" s="93">
        <v>20</v>
      </c>
      <c r="G77" s="93" t="s">
        <v>206</v>
      </c>
      <c r="H77" s="93">
        <v>7</v>
      </c>
      <c r="I77" s="95">
        <f t="shared" si="8"/>
        <v>27</v>
      </c>
      <c r="J77" s="360" t="s">
        <v>336</v>
      </c>
      <c r="K77" s="361">
        <v>12</v>
      </c>
      <c r="L77" s="362" t="s">
        <v>354</v>
      </c>
      <c r="M77" s="258">
        <v>4</v>
      </c>
      <c r="N77" s="518">
        <f t="shared" si="7"/>
        <v>16</v>
      </c>
      <c r="O77" s="276"/>
      <c r="P77" s="488">
        <v>156</v>
      </c>
      <c r="Q77" s="254">
        <f t="shared" si="1"/>
        <v>-1</v>
      </c>
      <c r="R77" s="247">
        <f t="shared" si="6"/>
        <v>155</v>
      </c>
      <c r="S77" s="351"/>
      <c r="T77" s="468"/>
      <c r="U77" s="346">
        <f t="shared" si="10"/>
        <v>-17</v>
      </c>
      <c r="V77" s="1">
        <f t="shared" si="11"/>
        <v>139</v>
      </c>
      <c r="W77" s="450">
        <f t="shared" si="3"/>
        <v>148</v>
      </c>
      <c r="Z77" s="368">
        <f t="shared" si="4"/>
        <v>-8</v>
      </c>
      <c r="AA77" s="1">
        <v>2</v>
      </c>
      <c r="AB77" s="1">
        <v>0</v>
      </c>
      <c r="AC77" s="1">
        <v>-9</v>
      </c>
    </row>
    <row r="78" spans="1:29" s="394" customFormat="1" ht="17.25" thickTop="1" thickBot="1" x14ac:dyDescent="0.25">
      <c r="A78" s="389" t="s">
        <v>54</v>
      </c>
      <c r="B78" s="390" t="s">
        <v>72</v>
      </c>
      <c r="C78" s="391"/>
      <c r="D78" s="392"/>
      <c r="E78" s="393"/>
      <c r="I78" s="386">
        <f t="shared" si="8"/>
        <v>0</v>
      </c>
      <c r="J78" s="395"/>
      <c r="K78" s="396"/>
      <c r="L78" s="397"/>
      <c r="M78" s="396"/>
      <c r="N78" s="519">
        <f t="shared" si="7"/>
        <v>0</v>
      </c>
      <c r="O78" s="400"/>
      <c r="P78" s="401"/>
      <c r="Q78" s="344">
        <f t="shared" si="1"/>
        <v>-17</v>
      </c>
      <c r="R78" s="385">
        <f t="shared" si="6"/>
        <v>-17</v>
      </c>
      <c r="S78" s="475"/>
      <c r="T78" s="476"/>
      <c r="U78" s="346">
        <f t="shared" si="10"/>
        <v>-289</v>
      </c>
      <c r="V78" s="346">
        <f t="shared" si="11"/>
        <v>-289</v>
      </c>
      <c r="W78" s="450">
        <f t="shared" si="3"/>
        <v>0</v>
      </c>
      <c r="Z78" s="368"/>
    </row>
    <row r="79" spans="1:29" s="1" customFormat="1" ht="52.5" thickTop="1" thickBot="1" x14ac:dyDescent="0.25">
      <c r="A79" s="318">
        <v>34</v>
      </c>
      <c r="B79" s="327" t="s">
        <v>51</v>
      </c>
      <c r="C79" s="138" t="s">
        <v>7</v>
      </c>
      <c r="D79" s="139" t="s">
        <v>110</v>
      </c>
      <c r="E79" s="339" t="s">
        <v>314</v>
      </c>
      <c r="F79" s="340">
        <v>7</v>
      </c>
      <c r="G79" s="341" t="s">
        <v>315</v>
      </c>
      <c r="H79" s="340">
        <v>1</v>
      </c>
      <c r="I79" s="342">
        <f t="shared" si="8"/>
        <v>8</v>
      </c>
      <c r="J79" s="339" t="s">
        <v>337</v>
      </c>
      <c r="K79" s="363">
        <v>20</v>
      </c>
      <c r="L79" s="364" t="s">
        <v>146</v>
      </c>
      <c r="M79" s="520">
        <v>1</v>
      </c>
      <c r="N79" s="259">
        <f t="shared" si="7"/>
        <v>21</v>
      </c>
      <c r="O79" s="282"/>
      <c r="P79" s="489">
        <v>3</v>
      </c>
      <c r="Q79" s="254">
        <f t="shared" si="1"/>
        <v>4</v>
      </c>
      <c r="R79" s="247">
        <f t="shared" si="6"/>
        <v>7</v>
      </c>
      <c r="S79" s="477"/>
      <c r="T79" s="477"/>
      <c r="U79" s="348">
        <f>(N79*17)-(14*17)</f>
        <v>119</v>
      </c>
      <c r="V79" s="1">
        <f t="shared" si="11"/>
        <v>122</v>
      </c>
      <c r="W79" s="450">
        <f t="shared" si="3"/>
        <v>45</v>
      </c>
      <c r="Z79" s="368">
        <f t="shared" si="4"/>
        <v>42</v>
      </c>
      <c r="AA79" s="1">
        <v>4</v>
      </c>
      <c r="AB79" s="1">
        <v>16</v>
      </c>
      <c r="AC79" s="1">
        <v>18</v>
      </c>
    </row>
    <row r="80" spans="1:29" s="394" customFormat="1" ht="17.25" thickTop="1" thickBot="1" x14ac:dyDescent="0.25">
      <c r="A80" s="389" t="s">
        <v>55</v>
      </c>
      <c r="B80" s="390" t="s">
        <v>73</v>
      </c>
      <c r="C80" s="391"/>
      <c r="D80" s="392"/>
      <c r="E80" s="402"/>
      <c r="F80" s="403"/>
      <c r="G80" s="403"/>
      <c r="H80" s="403"/>
      <c r="I80" s="386">
        <f t="shared" si="8"/>
        <v>0</v>
      </c>
      <c r="J80" s="404"/>
      <c r="K80" s="405"/>
      <c r="L80" s="406"/>
      <c r="M80" s="405"/>
      <c r="N80" s="407">
        <f t="shared" si="7"/>
        <v>0</v>
      </c>
      <c r="O80" s="387"/>
      <c r="P80" s="388"/>
      <c r="Q80" s="344">
        <f t="shared" si="1"/>
        <v>-17</v>
      </c>
      <c r="R80" s="385">
        <f t="shared" si="6"/>
        <v>-17</v>
      </c>
      <c r="S80" s="454"/>
      <c r="T80" s="478"/>
      <c r="U80" s="346">
        <f t="shared" si="10"/>
        <v>-289</v>
      </c>
      <c r="V80" s="346">
        <f t="shared" si="11"/>
        <v>-289</v>
      </c>
      <c r="W80" s="450">
        <f t="shared" si="3"/>
        <v>0</v>
      </c>
      <c r="Z80" s="368"/>
    </row>
    <row r="81" spans="1:29" s="9" customFormat="1" ht="39.75" thickTop="1" thickBot="1" x14ac:dyDescent="0.25">
      <c r="A81" s="319">
        <v>35</v>
      </c>
      <c r="B81" s="321" t="s">
        <v>49</v>
      </c>
      <c r="C81" s="72" t="s">
        <v>7</v>
      </c>
      <c r="D81" s="142" t="s">
        <v>98</v>
      </c>
      <c r="E81" s="96" t="s">
        <v>237</v>
      </c>
      <c r="F81" s="75">
        <v>17</v>
      </c>
      <c r="G81" s="75" t="s">
        <v>238</v>
      </c>
      <c r="H81" s="75">
        <v>7</v>
      </c>
      <c r="I81" s="77">
        <f t="shared" si="8"/>
        <v>24</v>
      </c>
      <c r="J81" s="249" t="s">
        <v>299</v>
      </c>
      <c r="K81" s="250">
        <v>11</v>
      </c>
      <c r="L81" s="251" t="s">
        <v>286</v>
      </c>
      <c r="M81" s="250">
        <v>8</v>
      </c>
      <c r="N81" s="268">
        <f t="shared" si="7"/>
        <v>19</v>
      </c>
      <c r="O81" s="253"/>
      <c r="P81" s="344">
        <v>120</v>
      </c>
      <c r="Q81" s="254">
        <f t="shared" si="1"/>
        <v>2</v>
      </c>
      <c r="R81" s="247">
        <f t="shared" si="6"/>
        <v>122</v>
      </c>
      <c r="S81" s="452" t="s">
        <v>300</v>
      </c>
      <c r="T81" s="452"/>
      <c r="U81" s="348">
        <f t="shared" si="10"/>
        <v>34</v>
      </c>
      <c r="V81" s="1">
        <f t="shared" si="11"/>
        <v>154</v>
      </c>
      <c r="W81" s="450">
        <f t="shared" si="3"/>
        <v>150</v>
      </c>
      <c r="Z81" s="368">
        <f t="shared" si="4"/>
        <v>30</v>
      </c>
      <c r="AA81" s="9">
        <v>2</v>
      </c>
      <c r="AB81" s="9">
        <v>8</v>
      </c>
      <c r="AC81" s="9">
        <v>18</v>
      </c>
    </row>
    <row r="82" spans="1:29" s="9" customFormat="1" ht="40.5" thickTop="1" thickBot="1" x14ac:dyDescent="0.3">
      <c r="A82" s="320">
        <v>36</v>
      </c>
      <c r="B82" s="322" t="s">
        <v>50</v>
      </c>
      <c r="C82" s="90" t="s">
        <v>7</v>
      </c>
      <c r="D82" s="131" t="s">
        <v>98</v>
      </c>
      <c r="E82" s="144" t="s">
        <v>227</v>
      </c>
      <c r="F82" s="93">
        <v>16</v>
      </c>
      <c r="G82" s="93" t="s">
        <v>177</v>
      </c>
      <c r="H82" s="93">
        <v>7</v>
      </c>
      <c r="I82" s="95">
        <f t="shared" si="8"/>
        <v>23</v>
      </c>
      <c r="J82" s="255" t="s">
        <v>301</v>
      </c>
      <c r="K82" s="256">
        <v>13</v>
      </c>
      <c r="L82" s="257" t="s">
        <v>177</v>
      </c>
      <c r="M82" s="258">
        <v>7</v>
      </c>
      <c r="N82" s="268">
        <f t="shared" si="7"/>
        <v>20</v>
      </c>
      <c r="O82" s="260"/>
      <c r="P82" s="479">
        <v>108</v>
      </c>
      <c r="Q82" s="254">
        <f t="shared" si="1"/>
        <v>3</v>
      </c>
      <c r="R82" s="247">
        <f t="shared" si="6"/>
        <v>111</v>
      </c>
      <c r="S82" s="453" t="s">
        <v>302</v>
      </c>
      <c r="T82" s="453"/>
      <c r="U82" s="348">
        <f t="shared" si="10"/>
        <v>51</v>
      </c>
      <c r="V82" s="1">
        <f t="shared" si="11"/>
        <v>159</v>
      </c>
      <c r="W82" s="450">
        <f t="shared" si="3"/>
        <v>153</v>
      </c>
      <c r="Z82" s="368">
        <f t="shared" si="4"/>
        <v>45</v>
      </c>
      <c r="AA82" s="9">
        <v>3</v>
      </c>
      <c r="AB82" s="9">
        <v>12</v>
      </c>
      <c r="AC82" s="9">
        <v>27</v>
      </c>
    </row>
    <row r="83" spans="1:29" s="9" customFormat="1" ht="17.25" thickTop="1" thickBot="1" x14ac:dyDescent="0.3">
      <c r="A83" s="145" t="s">
        <v>112</v>
      </c>
      <c r="B83" s="146" t="s">
        <v>119</v>
      </c>
      <c r="C83" s="138"/>
      <c r="D83" s="139"/>
      <c r="E83" s="147"/>
      <c r="F83" s="140"/>
      <c r="G83" s="140"/>
      <c r="H83" s="140"/>
      <c r="I83" s="148"/>
      <c r="J83" s="164"/>
      <c r="K83" s="41"/>
      <c r="L83" s="165"/>
      <c r="M83" s="166"/>
      <c r="N83" s="268">
        <f t="shared" si="7"/>
        <v>0</v>
      </c>
      <c r="O83" s="190"/>
      <c r="P83" s="388"/>
      <c r="Q83" s="188"/>
      <c r="R83" s="188"/>
      <c r="S83" s="188"/>
      <c r="T83" s="192"/>
      <c r="Z83" s="366"/>
    </row>
    <row r="84" spans="1:29" s="9" customFormat="1" ht="32.25" thickTop="1" x14ac:dyDescent="0.25">
      <c r="A84" s="141"/>
      <c r="B84" s="72" t="s">
        <v>189</v>
      </c>
      <c r="C84" s="72" t="s">
        <v>7</v>
      </c>
      <c r="D84" s="149" t="s">
        <v>113</v>
      </c>
      <c r="E84" s="129" t="s">
        <v>240</v>
      </c>
      <c r="F84" s="75"/>
      <c r="G84" s="75"/>
      <c r="H84" s="75"/>
      <c r="I84" s="77"/>
      <c r="J84" s="129" t="s">
        <v>355</v>
      </c>
      <c r="K84" s="38"/>
      <c r="L84" s="168"/>
      <c r="M84" s="169"/>
      <c r="N84" s="170"/>
      <c r="O84" s="189"/>
      <c r="P84" s="344"/>
      <c r="Q84" s="187"/>
      <c r="R84" s="187"/>
      <c r="S84" s="187"/>
      <c r="T84" s="191"/>
      <c r="Z84" s="366"/>
    </row>
    <row r="85" spans="1:29" s="9" customFormat="1" ht="32.25" thickBot="1" x14ac:dyDescent="0.3">
      <c r="A85" s="143"/>
      <c r="B85" s="90" t="s">
        <v>189</v>
      </c>
      <c r="C85" s="90" t="s">
        <v>7</v>
      </c>
      <c r="D85" s="150" t="s">
        <v>114</v>
      </c>
      <c r="E85" s="151" t="s">
        <v>241</v>
      </c>
      <c r="F85" s="93"/>
      <c r="G85" s="93"/>
      <c r="H85" s="93"/>
      <c r="I85" s="152"/>
      <c r="J85" s="151" t="s">
        <v>356</v>
      </c>
      <c r="K85" s="39"/>
      <c r="L85" s="163"/>
      <c r="M85" s="172"/>
      <c r="N85" s="173"/>
      <c r="O85" s="184"/>
      <c r="P85" s="345"/>
      <c r="Q85" s="185"/>
      <c r="R85" s="185"/>
      <c r="S85" s="185"/>
      <c r="T85" s="186"/>
      <c r="Z85" s="366"/>
    </row>
    <row r="86" spans="1:29" ht="16.5" thickTop="1" x14ac:dyDescent="0.25">
      <c r="A86" s="153"/>
      <c r="B86" s="154" t="s">
        <v>12</v>
      </c>
      <c r="C86" s="155"/>
      <c r="D86" s="155"/>
      <c r="J86" s="43"/>
      <c r="K86" s="43"/>
      <c r="L86" s="43"/>
      <c r="M86" s="174"/>
      <c r="N86" s="174"/>
      <c r="O86" s="43"/>
      <c r="P86" s="490">
        <f>SUM(P30:P85)</f>
        <v>3489</v>
      </c>
      <c r="Q86" s="43">
        <f t="shared" ref="Q86:R86" si="12">SUM(Q30:Q85)</f>
        <v>-83</v>
      </c>
      <c r="R86" s="43">
        <f t="shared" si="12"/>
        <v>3406</v>
      </c>
      <c r="S86" s="43"/>
      <c r="T86" s="43"/>
      <c r="W86">
        <f>SUM(W30:W85)</f>
        <v>5877</v>
      </c>
    </row>
    <row r="87" spans="1:29" s="1" customFormat="1" ht="18.75" x14ac:dyDescent="0.25">
      <c r="A87" s="156"/>
      <c r="B87" s="522" t="s">
        <v>178</v>
      </c>
      <c r="C87" s="523"/>
      <c r="D87" s="523"/>
      <c r="E87" s="524"/>
      <c r="F87" s="157"/>
      <c r="G87" s="157"/>
      <c r="H87" s="157"/>
      <c r="I87" s="157"/>
      <c r="J87" s="44"/>
      <c r="K87" s="44"/>
      <c r="L87" s="540" t="s">
        <v>123</v>
      </c>
      <c r="M87" s="540"/>
      <c r="N87" s="540"/>
      <c r="O87" s="540"/>
      <c r="P87" s="491"/>
      <c r="Q87" s="40"/>
      <c r="R87" s="40"/>
      <c r="S87" s="40"/>
      <c r="T87" s="40"/>
      <c r="Z87" s="346"/>
    </row>
    <row r="88" spans="1:29" s="3" customFormat="1" ht="18.75" x14ac:dyDescent="0.3">
      <c r="A88" s="156"/>
      <c r="B88" s="158" t="s">
        <v>140</v>
      </c>
      <c r="C88" s="497" t="s">
        <v>141</v>
      </c>
      <c r="D88" s="55" t="s">
        <v>142</v>
      </c>
      <c r="E88" s="55" t="s">
        <v>142</v>
      </c>
      <c r="F88" s="157"/>
      <c r="G88" s="157"/>
      <c r="H88" s="157"/>
      <c r="I88" s="157"/>
      <c r="J88" s="44"/>
      <c r="K88" s="44"/>
      <c r="L88" s="533" t="s">
        <v>232</v>
      </c>
      <c r="M88" s="533"/>
      <c r="N88" s="533"/>
      <c r="O88" s="533"/>
      <c r="P88" s="492"/>
      <c r="Q88" s="175"/>
      <c r="R88" s="175"/>
      <c r="S88" s="175"/>
      <c r="T88" s="175"/>
      <c r="Z88" s="365"/>
    </row>
    <row r="89" spans="1:29" s="3" customFormat="1" ht="37.5" x14ac:dyDescent="0.3">
      <c r="A89" s="159"/>
      <c r="B89" s="352" t="s">
        <v>217</v>
      </c>
      <c r="C89" s="495" t="s">
        <v>239</v>
      </c>
      <c r="D89" s="498" t="s">
        <v>162</v>
      </c>
      <c r="E89" s="353" t="s">
        <v>162</v>
      </c>
      <c r="F89" s="4"/>
      <c r="G89" s="4"/>
      <c r="H89" s="4"/>
      <c r="I89" s="4"/>
      <c r="J89" s="45"/>
      <c r="K89" s="45"/>
      <c r="L89" s="533"/>
      <c r="M89" s="533"/>
      <c r="N89" s="533"/>
      <c r="O89" s="533"/>
      <c r="P89" s="492"/>
      <c r="Q89" s="175"/>
      <c r="R89" s="175"/>
      <c r="S89" s="175"/>
      <c r="T89" s="175"/>
      <c r="Z89" s="365"/>
    </row>
    <row r="90" spans="1:29" s="5" customFormat="1" ht="18.75" x14ac:dyDescent="0.3">
      <c r="A90" s="160"/>
      <c r="B90" s="352" t="s">
        <v>215</v>
      </c>
      <c r="C90" s="495" t="s">
        <v>223</v>
      </c>
      <c r="D90" s="353" t="s">
        <v>164</v>
      </c>
      <c r="E90" s="353" t="s">
        <v>164</v>
      </c>
      <c r="F90" s="160"/>
      <c r="G90" s="160"/>
      <c r="H90" s="160"/>
      <c r="I90" s="160"/>
      <c r="J90" s="46"/>
      <c r="K90" s="46"/>
      <c r="L90" s="176"/>
      <c r="M90" s="177"/>
      <c r="N90" s="177"/>
      <c r="O90" s="178"/>
      <c r="P90" s="493"/>
      <c r="Q90" s="178"/>
      <c r="R90" s="178"/>
      <c r="S90" s="178"/>
      <c r="T90" s="178"/>
      <c r="Z90" s="370"/>
    </row>
    <row r="91" spans="1:29" s="6" customFormat="1" ht="18.75" x14ac:dyDescent="0.3">
      <c r="A91" s="154"/>
      <c r="B91" s="352" t="s">
        <v>331</v>
      </c>
      <c r="C91" s="495" t="s">
        <v>321</v>
      </c>
      <c r="D91" s="353" t="s">
        <v>179</v>
      </c>
      <c r="E91" s="353" t="s">
        <v>179</v>
      </c>
      <c r="F91" s="154"/>
      <c r="G91" s="154"/>
      <c r="H91" s="154"/>
      <c r="I91" s="154"/>
      <c r="J91" s="42"/>
      <c r="K91" s="42"/>
      <c r="L91" s="179"/>
      <c r="M91" s="180"/>
      <c r="N91" s="180"/>
      <c r="O91" s="181"/>
      <c r="P91" s="494"/>
      <c r="Q91" s="181"/>
      <c r="R91" s="181"/>
      <c r="S91" s="181"/>
      <c r="T91" s="181"/>
      <c r="Z91" s="371"/>
    </row>
    <row r="92" spans="1:29" s="6" customFormat="1" ht="18.75" x14ac:dyDescent="0.3">
      <c r="A92" s="154"/>
      <c r="B92" s="352" t="s">
        <v>332</v>
      </c>
      <c r="C92" s="495" t="s">
        <v>165</v>
      </c>
      <c r="D92" s="353" t="s">
        <v>180</v>
      </c>
      <c r="E92" s="353" t="s">
        <v>180</v>
      </c>
      <c r="F92" s="154"/>
      <c r="G92" s="154"/>
      <c r="H92" s="154"/>
      <c r="I92" s="154"/>
      <c r="J92" s="42"/>
      <c r="K92" s="42"/>
      <c r="L92" s="179"/>
      <c r="M92" s="180"/>
      <c r="N92" s="180"/>
      <c r="O92" s="181"/>
      <c r="P92" s="494"/>
      <c r="Q92" s="181"/>
      <c r="R92" s="181"/>
      <c r="S92" s="181"/>
      <c r="T92" s="181"/>
      <c r="Z92" s="371"/>
    </row>
    <row r="93" spans="1:29" s="1" customFormat="1" ht="18.75" x14ac:dyDescent="0.3">
      <c r="A93" s="154"/>
      <c r="B93" s="352" t="s">
        <v>175</v>
      </c>
      <c r="C93" s="495" t="s">
        <v>170</v>
      </c>
      <c r="D93" s="353" t="s">
        <v>168</v>
      </c>
      <c r="E93" s="353" t="s">
        <v>168</v>
      </c>
      <c r="F93" s="154"/>
      <c r="G93" s="154"/>
      <c r="H93" s="154"/>
      <c r="I93" s="154"/>
      <c r="J93" s="42"/>
      <c r="K93" s="42"/>
      <c r="L93" s="47"/>
      <c r="M93" s="182"/>
      <c r="N93" s="182"/>
      <c r="O93" s="40"/>
      <c r="P93" s="491"/>
      <c r="Q93" s="40"/>
      <c r="R93" s="40"/>
      <c r="S93" s="40"/>
      <c r="T93" s="40"/>
      <c r="Z93" s="346"/>
    </row>
    <row r="94" spans="1:29" s="1" customFormat="1" ht="18.75" x14ac:dyDescent="0.3">
      <c r="A94" s="161"/>
      <c r="B94" s="352" t="s">
        <v>182</v>
      </c>
      <c r="C94" s="495" t="s">
        <v>322</v>
      </c>
      <c r="D94" s="353" t="s">
        <v>230</v>
      </c>
      <c r="E94" s="353" t="s">
        <v>230</v>
      </c>
      <c r="F94" s="162"/>
      <c r="G94" s="162"/>
      <c r="H94" s="162"/>
      <c r="I94" s="162"/>
      <c r="J94" s="48"/>
      <c r="K94" s="48"/>
      <c r="L94" s="532" t="s">
        <v>120</v>
      </c>
      <c r="M94" s="532"/>
      <c r="N94" s="532"/>
      <c r="O94" s="532"/>
      <c r="P94" s="491"/>
      <c r="Q94" s="40"/>
      <c r="R94" s="40"/>
      <c r="S94" s="40"/>
      <c r="T94" s="40"/>
      <c r="Z94" s="346"/>
    </row>
    <row r="95" spans="1:29" s="1" customFormat="1" ht="18.75" x14ac:dyDescent="0.3">
      <c r="A95" s="161"/>
      <c r="B95" s="352" t="s">
        <v>320</v>
      </c>
      <c r="C95" s="495" t="s">
        <v>323</v>
      </c>
      <c r="D95" s="353" t="s">
        <v>333</v>
      </c>
      <c r="E95" s="353" t="s">
        <v>333</v>
      </c>
      <c r="F95" s="162"/>
      <c r="G95" s="162"/>
      <c r="H95" s="162"/>
      <c r="I95" s="162"/>
      <c r="J95" s="48"/>
      <c r="K95" s="48"/>
      <c r="L95" s="48"/>
      <c r="M95" s="47"/>
      <c r="N95" s="47"/>
      <c r="O95" s="182"/>
      <c r="P95" s="491"/>
      <c r="Q95" s="40"/>
      <c r="R95" s="40"/>
      <c r="S95" s="40"/>
      <c r="T95" s="40"/>
      <c r="Z95" s="346"/>
    </row>
    <row r="96" spans="1:29" s="1" customFormat="1" ht="18.75" x14ac:dyDescent="0.3">
      <c r="A96" s="161"/>
      <c r="B96" s="352" t="s">
        <v>171</v>
      </c>
      <c r="C96" s="495" t="s">
        <v>169</v>
      </c>
      <c r="D96" s="496"/>
      <c r="E96" s="30"/>
      <c r="F96" s="162"/>
      <c r="G96" s="162"/>
      <c r="H96" s="162"/>
      <c r="I96" s="162"/>
      <c r="J96" s="48"/>
      <c r="K96" s="48"/>
      <c r="L96" s="48"/>
      <c r="M96" s="47"/>
      <c r="N96" s="47"/>
      <c r="O96" s="182"/>
      <c r="P96" s="491"/>
      <c r="Q96" s="40"/>
      <c r="R96" s="40"/>
      <c r="S96" s="40"/>
      <c r="T96" s="40"/>
      <c r="Z96" s="346"/>
    </row>
    <row r="97" spans="1:26" s="1" customFormat="1" ht="12.75" x14ac:dyDescent="0.2">
      <c r="A97" s="7"/>
      <c r="M97" s="7"/>
      <c r="N97" s="7"/>
      <c r="O97" s="8"/>
      <c r="P97" s="346"/>
      <c r="Z97" s="346"/>
    </row>
    <row r="98" spans="1:26" s="1" customFormat="1" ht="12.75" x14ac:dyDescent="0.2">
      <c r="A98" s="7"/>
      <c r="M98" s="7"/>
      <c r="N98" s="7"/>
      <c r="O98" s="8"/>
      <c r="P98" s="346"/>
      <c r="Z98" s="346"/>
    </row>
    <row r="99" spans="1:26" s="1" customFormat="1" ht="12.75" x14ac:dyDescent="0.2">
      <c r="A99" s="7"/>
      <c r="B99" s="1" t="s">
        <v>317</v>
      </c>
      <c r="M99" s="7"/>
      <c r="N99" s="7"/>
      <c r="O99" s="8"/>
      <c r="P99" s="346">
        <v>42</v>
      </c>
      <c r="Z99" s="346"/>
    </row>
    <row r="100" spans="1:26" s="1" customFormat="1" ht="12.75" x14ac:dyDescent="0.2">
      <c r="A100" s="7"/>
      <c r="M100" s="7"/>
      <c r="N100" s="7"/>
      <c r="O100" s="8"/>
      <c r="P100" s="346"/>
      <c r="Z100" s="346"/>
    </row>
    <row r="101" spans="1:26" s="1" customFormat="1" ht="12.75" x14ac:dyDescent="0.2">
      <c r="A101" s="7"/>
      <c r="M101" s="7"/>
      <c r="N101" s="7"/>
      <c r="O101" s="8"/>
      <c r="P101" s="346"/>
      <c r="Z101" s="346"/>
    </row>
    <row r="102" spans="1:26" s="1" customFormat="1" ht="12.75" x14ac:dyDescent="0.2">
      <c r="A102" s="7"/>
      <c r="M102" s="7"/>
      <c r="N102" s="7"/>
      <c r="O102" s="8"/>
      <c r="P102" s="346"/>
      <c r="Z102" s="346"/>
    </row>
    <row r="103" spans="1:26" s="1" customFormat="1" ht="12.75" x14ac:dyDescent="0.2">
      <c r="A103" s="7"/>
      <c r="M103" s="7"/>
      <c r="N103" s="7"/>
      <c r="O103" s="8"/>
      <c r="P103" s="346"/>
      <c r="Z103" s="346"/>
    </row>
    <row r="104" spans="1:26" s="1" customFormat="1" ht="12.75" x14ac:dyDescent="0.2">
      <c r="A104" s="7"/>
      <c r="M104" s="7"/>
      <c r="N104" s="7"/>
      <c r="O104" s="8"/>
      <c r="P104" s="346"/>
      <c r="Z104" s="346"/>
    </row>
    <row r="105" spans="1:26" s="1" customFormat="1" ht="12.75" x14ac:dyDescent="0.2">
      <c r="A105" s="7"/>
      <c r="M105" s="7"/>
      <c r="N105" s="7"/>
      <c r="O105" s="8"/>
      <c r="P105" s="346"/>
      <c r="Z105" s="346"/>
    </row>
    <row r="106" spans="1:26" s="1" customFormat="1" ht="12.75" x14ac:dyDescent="0.2">
      <c r="A106" s="7"/>
      <c r="M106" s="7"/>
      <c r="N106" s="7"/>
      <c r="O106" s="8"/>
      <c r="P106" s="346"/>
      <c r="Z106" s="346"/>
    </row>
    <row r="107" spans="1:26" s="1" customFormat="1" ht="12.75" x14ac:dyDescent="0.2">
      <c r="A107" s="7"/>
      <c r="M107" s="7"/>
      <c r="N107" s="7"/>
      <c r="O107" s="8"/>
      <c r="P107" s="346"/>
      <c r="Z107" s="346"/>
    </row>
    <row r="108" spans="1:26" s="1" customFormat="1" ht="12.75" x14ac:dyDescent="0.2">
      <c r="A108" s="7"/>
      <c r="M108" s="7"/>
      <c r="N108" s="7"/>
      <c r="O108" s="8"/>
      <c r="P108" s="346"/>
      <c r="Z108" s="346"/>
    </row>
    <row r="109" spans="1:26" s="1" customFormat="1" ht="12.75" x14ac:dyDescent="0.2">
      <c r="A109" s="7"/>
      <c r="M109" s="7"/>
      <c r="N109" s="7"/>
      <c r="O109" s="8"/>
      <c r="P109" s="346"/>
      <c r="Z109" s="346"/>
    </row>
    <row r="110" spans="1:26" s="1" customFormat="1" ht="12.75" x14ac:dyDescent="0.2">
      <c r="A110" s="7"/>
      <c r="M110" s="7"/>
      <c r="N110" s="7"/>
      <c r="O110" s="8"/>
      <c r="P110" s="346"/>
      <c r="Z110" s="346"/>
    </row>
    <row r="131" customFormat="1" x14ac:dyDescent="0.25"/>
    <row r="132" customFormat="1" x14ac:dyDescent="0.25"/>
  </sheetData>
  <mergeCells count="72">
    <mergeCell ref="O58:O59"/>
    <mergeCell ref="B87:E87"/>
    <mergeCell ref="L87:O87"/>
    <mergeCell ref="L88:O88"/>
    <mergeCell ref="L89:O89"/>
    <mergeCell ref="L94:O94"/>
    <mergeCell ref="W25:W29"/>
    <mergeCell ref="Y25:Y26"/>
    <mergeCell ref="Z25:Z27"/>
    <mergeCell ref="E26:F26"/>
    <mergeCell ref="G26:H26"/>
    <mergeCell ref="I26:I27"/>
    <mergeCell ref="J26:K26"/>
    <mergeCell ref="L26:M26"/>
    <mergeCell ref="N26:N27"/>
    <mergeCell ref="O25:O27"/>
    <mergeCell ref="P25:P29"/>
    <mergeCell ref="Q25:Q29"/>
    <mergeCell ref="R25:R29"/>
    <mergeCell ref="S25:S29"/>
    <mergeCell ref="T25:T29"/>
    <mergeCell ref="A25:A27"/>
    <mergeCell ref="B25:B27"/>
    <mergeCell ref="C25:C27"/>
    <mergeCell ref="D25:D27"/>
    <mergeCell ref="E25:I25"/>
    <mergeCell ref="J25:N25"/>
    <mergeCell ref="C21:D21"/>
    <mergeCell ref="G21:I21"/>
    <mergeCell ref="M21:O21"/>
    <mergeCell ref="G22:I22"/>
    <mergeCell ref="M22:O22"/>
    <mergeCell ref="G23:I23"/>
    <mergeCell ref="M23:O23"/>
    <mergeCell ref="G18:O18"/>
    <mergeCell ref="G19:I19"/>
    <mergeCell ref="J19:L19"/>
    <mergeCell ref="M19:O19"/>
    <mergeCell ref="C20:D20"/>
    <mergeCell ref="G20:I20"/>
    <mergeCell ref="M20:O20"/>
    <mergeCell ref="G15:I15"/>
    <mergeCell ref="M15:O15"/>
    <mergeCell ref="G16:I16"/>
    <mergeCell ref="M16:O16"/>
    <mergeCell ref="G17:I17"/>
    <mergeCell ref="M17:O17"/>
    <mergeCell ref="G12:O12"/>
    <mergeCell ref="G13:I13"/>
    <mergeCell ref="J13:L13"/>
    <mergeCell ref="M13:O13"/>
    <mergeCell ref="G14:I14"/>
    <mergeCell ref="M14:O14"/>
    <mergeCell ref="G9:I9"/>
    <mergeCell ref="M9:O9"/>
    <mergeCell ref="G10:I10"/>
    <mergeCell ref="M10:O10"/>
    <mergeCell ref="G11:I11"/>
    <mergeCell ref="M11:O11"/>
    <mergeCell ref="G8:I8"/>
    <mergeCell ref="M8:O8"/>
    <mergeCell ref="A1:C1"/>
    <mergeCell ref="D1:O1"/>
    <mergeCell ref="A2:C2"/>
    <mergeCell ref="D2:O2"/>
    <mergeCell ref="A3:O3"/>
    <mergeCell ref="G5:O5"/>
    <mergeCell ref="G6:I6"/>
    <mergeCell ref="J6:L6"/>
    <mergeCell ref="M6:O6"/>
    <mergeCell ref="G7:I7"/>
    <mergeCell ref="M7:O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</vt:lpstr>
      <vt:lpstr>20.1.2025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2025-04-16T12:27:47Z</dcterms:modified>
</cp:coreProperties>
</file>